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19" firstSheet="10" activeTab="13"/>
  </bookViews>
  <sheets>
    <sheet name="目录" sheetId="139" r:id="rId1"/>
    <sheet name="1-1玉溪市一般公共预算收入情况表" sheetId="28" r:id="rId2"/>
    <sheet name="1-2玉溪市一般公共预算支出情况表" sheetId="29" r:id="rId3"/>
    <sheet name="1-3市本级一般公共预算收入情况表" sheetId="31" r:id="rId4"/>
    <sheet name="1-4市本级一般公共预算支出情况表（公开到项级）" sheetId="33" r:id="rId5"/>
    <sheet name="1-5市本级一般公共预算基本支出情况表（公开到款级）" sheetId="132" r:id="rId6"/>
    <sheet name="1-6 一般公共预算支出表（州、市对下转移支付项目）" sheetId="35" r:id="rId7"/>
    <sheet name="1-7玉溪市分地区税收返还和转移支付预算表" sheetId="36" r:id="rId8"/>
    <sheet name="1-8玉溪市市本级级“三公”经费预算财政拨款情况统计表" sheetId="131" r:id="rId9"/>
    <sheet name="2-1玉溪市政府性基金预算收入情况表" sheetId="54" r:id="rId10"/>
    <sheet name="2-2玉溪市政府性基金预算支出情况表" sheetId="55" r:id="rId11"/>
    <sheet name="2-3市本级政府性基金预算收入情况表" sheetId="56" r:id="rId12"/>
    <sheet name="2-4市本级政府性基金预算支出情况表（公开到项级）" sheetId="57" r:id="rId13"/>
    <sheet name="2-5本级政府性基金支出表（州、市对下转移支付）" sheetId="58" r:id="rId14"/>
    <sheet name="3-1玉溪市国有资本经营收入预算情况表" sheetId="133" r:id="rId15"/>
    <sheet name="3-2玉溪市国有资本经营支出预算情况表" sheetId="134" r:id="rId16"/>
    <sheet name="3-3市本级国有资本经营收入预算情况表" sheetId="135" r:id="rId17"/>
    <sheet name="3-4市本级国有资本经营支出预算情况表（公开到项级）" sheetId="136" r:id="rId18"/>
    <sheet name="3-5 玉溪市国有资本经营预算转移支付表 （分地区）" sheetId="137" r:id="rId19"/>
    <sheet name="3-6 国有资本经营预算转移支付表（分项目）" sheetId="138" r:id="rId20"/>
    <sheet name="4-1玉溪市社会保险基金收入预算情况表" sheetId="140" r:id="rId21"/>
    <sheet name="4-2玉溪市社会保险基金支出预算情况表" sheetId="141" r:id="rId22"/>
    <sheet name="4-3市本级社会保险基金收入预算情况表" sheetId="142" r:id="rId23"/>
    <sheet name="4-4市本级社会保险基金支出预算情况表" sheetId="143" r:id="rId24"/>
    <sheet name="5-1   2021年地方政府债务限额及余额预算情况表" sheetId="119" r:id="rId25"/>
    <sheet name="5-2  2021年地方政府一般债务余额情况表" sheetId="120" r:id="rId26"/>
    <sheet name="5-3  本级2021年地方政府一般债务余额情况表" sheetId="121" r:id="rId27"/>
    <sheet name="5-4 2021年地方政府专项债务余额情况表" sheetId="122" r:id="rId28"/>
    <sheet name="5-5 本级2021年地方政府专项债务余额情况表（本级）" sheetId="123" r:id="rId29"/>
    <sheet name="5-6 地方政府债券发行及还本付息情况表" sheetId="124" r:id="rId30"/>
    <sheet name="5-7 玉溪市2022年本级政府专项债务限额和余额情况表" sheetId="125" r:id="rId31"/>
    <sheet name="5-8 2022年年初新增地方政府债券资金安排表" sheetId="126" r:id="rId32"/>
    <sheet name="6-1重大政策和重点项目绩效目标表 " sheetId="144" r:id="rId33"/>
    <sheet name="6-2重点工作情况解释说明汇总表" sheetId="128"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1" hidden="1">'1-1玉溪市一般公共预算收入情况表'!$A$4:$F$40</definedName>
    <definedName name="_xlnm._FilterDatabase" localSheetId="2" hidden="1">'1-2玉溪市一般公共预算支出情况表'!$A$3:$F$38</definedName>
    <definedName name="_xlnm._FilterDatabase" localSheetId="3" hidden="1">'1-3市本级一般公共预算收入情况表'!$A$3:$F$40</definedName>
    <definedName name="_xlnm._FilterDatabase" localSheetId="4" hidden="1">'1-4市本级一般公共预算支出情况表（公开到项级）'!$A$3:$H$1355</definedName>
    <definedName name="_xlnm._FilterDatabase" localSheetId="5" hidden="1">'1-5市本级一般公共预算基本支出情况表（公开到款级）'!$A$3:$B$32</definedName>
    <definedName name="_xlnm._FilterDatabase" localSheetId="6" hidden="1">'1-6 一般公共预算支出表（州、市对下转移支付项目）'!$A$3:$E$165</definedName>
    <definedName name="_xlnm._FilterDatabase" localSheetId="9" hidden="1">'2-1玉溪市政府性基金预算收入情况表'!$A$3:$F$37</definedName>
    <definedName name="_xlnm._FilterDatabase" localSheetId="10" hidden="1">'2-2玉溪市政府性基金预算支出情况表'!$A$3:$H$269</definedName>
    <definedName name="_xlnm._FilterDatabase" localSheetId="11" hidden="1">'2-3市本级政府性基金预算收入情况表'!$A$3:$F$37</definedName>
    <definedName name="_xlnm._FilterDatabase" localSheetId="12" hidden="1">'2-4市本级政府性基金预算支出情况表（公开到项级）'!$A$3:$H$271</definedName>
    <definedName name="_xlnm._FilterDatabase" localSheetId="14" hidden="1">'3-1玉溪市国有资本经营收入预算情况表'!$A$3:$E$41</definedName>
    <definedName name="_xlnm._FilterDatabase" localSheetId="15" hidden="1">'3-2玉溪市国有资本经营支出预算情况表'!$A$3:$E$28</definedName>
    <definedName name="_xlnm._FilterDatabase" localSheetId="16" hidden="1">'3-3市本级国有资本经营收入预算情况表'!$A$3:$E$35</definedName>
    <definedName name="_xlnm._FilterDatabase" localSheetId="17" hidden="1">'3-4市本级国有资本经营支出预算情况表（公开到项级）'!$A$3:$E$22</definedName>
    <definedName name="_xlnm._FilterDatabase" localSheetId="13" hidden="1">'2-5本级政府性基金支出表（州、市对下转移支付）'!$A$3:$E$18</definedName>
    <definedName name="_lst_r_地方财政预算表2015年全省汇总_10_科目编码名称">[1]_ESList!$A$1:$A$27</definedName>
    <definedName name="_xlnm.Print_Area" localSheetId="1">'1-1玉溪市一般公共预算收入情况表'!$B$2:$E$40</definedName>
    <definedName name="_xlnm.Print_Area" localSheetId="2">'1-2玉溪市一般公共预算支出情况表'!$B$1:$E$38</definedName>
    <definedName name="_xlnm.Print_Area" localSheetId="3">'1-3市本级一般公共预算收入情况表'!$B$1:$E$40</definedName>
    <definedName name="_xlnm.Print_Area" localSheetId="4">'1-4市本级一般公共预算支出情况表（公开到项级）'!$B$1:$E$1355</definedName>
    <definedName name="_xlnm.Print_Area" localSheetId="6">'1-6 一般公共预算支出表（州、市对下转移支付项目）'!$A$1:$C$165</definedName>
    <definedName name="_xlnm.Print_Area" localSheetId="7">'1-7玉溪市分地区税收返还和转移支付预算表'!$A$1:$E$15</definedName>
    <definedName name="_xlnm.Print_Area" localSheetId="9">'2-1玉溪市政府性基金预算收入情况表'!$B$1:$E$37</definedName>
    <definedName name="_xlnm.Print_Area" localSheetId="10">'2-2玉溪市政府性基金预算支出情况表'!$B$1:$E$269</definedName>
    <definedName name="_xlnm.Print_Area" localSheetId="11">'2-3市本级政府性基金预算收入情况表'!$B$1:$E$37</definedName>
    <definedName name="_xlnm.Print_Area" localSheetId="12">'2-4市本级政府性基金预算支出情况表（公开到项级）'!$B$1:$E$271</definedName>
    <definedName name="_xlnm.Print_Area" localSheetId="13">'2-5本级政府性基金支出表（州、市对下转移支付）'!$A$1:$D$15</definedName>
    <definedName name="_xlnm.Print_Titles" localSheetId="1">'1-1玉溪市一般公共预算收入情况表'!$2:$4</definedName>
    <definedName name="_xlnm.Print_Titles" localSheetId="2">'1-2玉溪市一般公共预算支出情况表'!$1:$3</definedName>
    <definedName name="_xlnm.Print_Titles" localSheetId="3">'1-3市本级一般公共预算收入情况表'!$1:$3</definedName>
    <definedName name="_xlnm.Print_Titles" localSheetId="4">'1-4市本级一般公共预算支出情况表（公开到项级）'!$1:$3</definedName>
    <definedName name="_xlnm.Print_Titles" localSheetId="6">'1-6 一般公共预算支出表（州、市对下转移支付项目）'!$1:$3</definedName>
    <definedName name="_xlnm.Print_Titles" localSheetId="7">'1-7玉溪市分地区税收返还和转移支付预算表'!$1:$3</definedName>
    <definedName name="_xlnm.Print_Titles" localSheetId="9">'2-1玉溪市政府性基金预算收入情况表'!$1:$3</definedName>
    <definedName name="_xlnm.Print_Titles" localSheetId="10">'2-2玉溪市政府性基金预算支出情况表'!$1:$3</definedName>
    <definedName name="_xlnm.Print_Titles" localSheetId="11">'2-3市本级政府性基金预算收入情况表'!$1:$3</definedName>
    <definedName name="_xlnm.Print_Titles" localSheetId="12">'2-4市本级政府性基金预算支出情况表（公开到项级）'!$1:$3</definedName>
    <definedName name="_xlnm.Print_Titles" localSheetId="13">'2-5本级政府性基金支出表（州、市对下转移支付）'!$1:$3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3">#REF!</definedName>
    <definedName name="专项收入全年预计数" localSheetId="33">#REF!</definedName>
    <definedName name="专项收入年初预算数" localSheetId="8">#REF!</definedName>
    <definedName name="专项收入全年预计数" localSheetId="8">#REF!</definedName>
    <definedName name="专项收入年初预算数" localSheetId="5">#REF!</definedName>
    <definedName name="专项收入全年预计数" localSheetId="5">#REF!</definedName>
    <definedName name="_xlnm.Print_Area" localSheetId="5">'1-5市本级一般公共预算基本支出情况表（公开到款级）'!$A$1:$B$32</definedName>
    <definedName name="_xlnm.Print_Titles" localSheetId="5">'1-5市本级一般公共预算基本支出情况表（公开到款级）'!$1:$3</definedName>
    <definedName name="_lst_r_地方财政预算表2015年全省汇总_10_科目编码名称" localSheetId="14">[2]_ESList!$A$1:$A$27</definedName>
    <definedName name="专项收入年初预算数" localSheetId="14">#REF!</definedName>
    <definedName name="专项收入全年预计数" localSheetId="14">#REF!</definedName>
    <definedName name="_xlnm.Print_Area" localSheetId="14">'3-1玉溪市国有资本经营收入预算情况表'!$A$1:$D$41</definedName>
    <definedName name="_xlnm.Print_Titles" localSheetId="14">'3-1玉溪市国有资本经营收入预算情况表'!$1:$3</definedName>
    <definedName name="_lst_r_地方财政预算表2015年全省汇总_10_科目编码名称" localSheetId="15">[2]_ESList!$A$1:$A$27</definedName>
    <definedName name="专项收入年初预算数" localSheetId="15">#REF!</definedName>
    <definedName name="专项收入全年预计数" localSheetId="15">#REF!</definedName>
    <definedName name="_xlnm.Print_Area" localSheetId="15">'3-2玉溪市国有资本经营支出预算情况表'!$A$1:$D$28</definedName>
    <definedName name="_xlnm.Print_Titles" localSheetId="15">'3-2玉溪市国有资本经营支出预算情况表'!$1:$3</definedName>
    <definedName name="_lst_r_地方财政预算表2015年全省汇总_10_科目编码名称" localSheetId="16">[2]_ESList!$A$1:$A$27</definedName>
    <definedName name="专项收入年初预算数" localSheetId="16">#REF!</definedName>
    <definedName name="专项收入全年预计数" localSheetId="16">#REF!</definedName>
    <definedName name="_xlnm.Print_Area" localSheetId="16">'3-3市本级国有资本经营收入预算情况表'!$A$1:$D$35</definedName>
    <definedName name="_xlnm.Print_Titles" localSheetId="16">'3-3市本级国有资本经营收入预算情况表'!$1:$3</definedName>
    <definedName name="_lst_r_地方财政预算表2015年全省汇总_10_科目编码名称" localSheetId="17">[2]_ESList!$A$1:$A$27</definedName>
    <definedName name="专项收入年初预算数" localSheetId="17">#REF!</definedName>
    <definedName name="专项收入全年预计数" localSheetId="17">#REF!</definedName>
    <definedName name="_xlnm.Print_Area" localSheetId="17">'3-4市本级国有资本经营支出预算情况表（公开到项级）'!$A$1:$D$22</definedName>
    <definedName name="_lst_r_地方财政预算表2015年全省汇总_10_科目编码名称" localSheetId="18">[2]_ESList!$A$1:$A$27</definedName>
    <definedName name="专项收入年初预算数" localSheetId="18">#REF!</definedName>
    <definedName name="专项收入全年预计数" localSheetId="18">#REF!</definedName>
    <definedName name="_lst_r_地方财政预算表2015年全省汇总_10_科目编码名称" localSheetId="19">[2]_ESList!$A$1:$A$27</definedName>
    <definedName name="专项收入年初预算数" localSheetId="19">#REF!</definedName>
    <definedName name="专项收入全年预计数" localSheetId="19">#REF!</definedName>
    <definedName name="专项收入年初预算数" localSheetId="0">#REF!</definedName>
    <definedName name="专项收入全年预计数" localSheetId="0">#REF!</definedName>
    <definedName name="_Order1" hidden="1">255</definedName>
    <definedName name="_Order2" hidden="1">255</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d">#N/A</definedName>
    <definedName name="da">#N/A</definedName>
    <definedName name="dadaf">#N/A</definedName>
    <definedName name="dads">#N/A</definedName>
    <definedName name="daggaga">#N/A</definedName>
    <definedName name="dasdfasd">#N/A</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asaww">#N/A</definedName>
    <definedName name="e">#N/A</definedName>
    <definedName name="f">#N/A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g">#N/A</definedName>
    <definedName name="fgdh">#N/A</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liter1" hidden="1">#REF!</definedName>
    <definedName name="FRC">[6]Main!$C$9</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'[7]P1012001'!$A$6:$E$117</definedName>
    <definedName name="gxxe20032">'[7]P1012001'!$A$6:$E$117</definedName>
    <definedName name="h">#N/A</definedName>
    <definedName name="hdfgh">#N/A</definedName>
    <definedName name="hg">#N/A</definedName>
    <definedName name="hgfh">#N/A</definedName>
    <definedName name="hgj">#N/A</definedName>
    <definedName name="hhfk">#N/A</definedName>
    <definedName name="hj">#N/A</definedName>
    <definedName name="hjhgj">#N/A</definedName>
    <definedName name="hjk">#N/A</definedName>
    <definedName name="hjkjhl">#N/A</definedName>
    <definedName name="hjkl">#N/A</definedName>
    <definedName name="hkjfgkjhkhj">#N/A</definedName>
    <definedName name="hostfee">'[5]Financ. Overview'!$H$12</definedName>
    <definedName name="HWSheet">1</definedName>
    <definedName name="i">#N/A</definedName>
    <definedName name="j">#N/A</definedName>
    <definedName name="jdfajsfdj">#N/A</definedName>
    <definedName name="jdjfadsjf">#N/A</definedName>
    <definedName name="jgh">#N/A</definedName>
    <definedName name="jhgj">#N/A</definedName>
    <definedName name="jhkf">#N/A</definedName>
    <definedName name="jhkljl">#N/A</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l">#N/A</definedName>
    <definedName name="lkghjk">#N/A</definedName>
    <definedName name="lkjhh">#N/A</definedName>
    <definedName name="luil">#N/A</definedName>
    <definedName name="Module.Prix_SMC">#N/A</definedName>
    <definedName name="pr_toolbox">[5]Toolbox!$A$3:$I$80</definedName>
    <definedName name="Print_Area_1">#N/A</definedName>
    <definedName name="Print_Titles_1">#N/A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lfee">'[5]Financ. Overview'!$H$13</definedName>
    <definedName name="sdsaaa">#N/A</definedName>
    <definedName name="sdsfccxxx">#N/A</definedName>
    <definedName name="sfdg">#N/A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s7fee">'[5]Financ. Overview'!$H$18</definedName>
    <definedName name="ssfafag">#N/A</definedName>
    <definedName name="subsfee">'[5]Financ. Overview'!$H$14</definedName>
    <definedName name="TableName">"Dummy"</definedName>
    <definedName name="toolbox">[8]Toolbox!$C$5:$T$1578</definedName>
    <definedName name="try">#N/A</definedName>
    <definedName name="uyi">#N/A</definedName>
    <definedName name="V5.1Fee">'[5]Financ. Overview'!$H$15</definedName>
    <definedName name="ww" hidden="1">#REF!</definedName>
    <definedName name="财政科室">[9]基础数据!$AA$2:$AA$18</definedName>
    <definedName name="人员资金用途">[9]基础数据!$AI$2:$AI$12</definedName>
    <definedName name="项目分类">[9]基础数据!$AD$2:$AD$17</definedName>
    <definedName name="支出">'[10]P1012001'!$A$6:$E$117</definedName>
    <definedName name="资金性质">#REF!</definedName>
    <definedName name="_xlnm._FilterDatabase" localSheetId="20" hidden="1">'4-1玉溪市社会保险基金收入预算情况表'!$A$3:$E$38</definedName>
    <definedName name="_lst_r_地方财政预算表2015年全省汇总_10_科目编码名称" localSheetId="20">[11]_ESList!$A$1:$A$27</definedName>
    <definedName name="专项收入年初预算数" localSheetId="20">#REF!</definedName>
    <definedName name="专项收入全年预计数" localSheetId="20">#REF!</definedName>
    <definedName name="_xlnm.Print_Area" localSheetId="20">'4-1玉溪市社会保险基金收入预算情况表'!$A$1:$D$38</definedName>
    <definedName name="_xlnm.Print_Titles" localSheetId="20">'4-1玉溪市社会保险基金收入预算情况表'!$1:$3</definedName>
    <definedName name="_xlnm._FilterDatabase" localSheetId="21" hidden="1">'4-2玉溪市社会保险基金支出预算情况表'!$A$3:$E$22</definedName>
    <definedName name="_lst_r_地方财政预算表2015年全省汇总_10_科目编码名称" localSheetId="21">[11]_ESList!$A$1:$A$27</definedName>
    <definedName name="专项收入年初预算数" localSheetId="21">#REF!</definedName>
    <definedName name="专项收入全年预计数" localSheetId="21">#REF!</definedName>
    <definedName name="_xlnm.Print_Area" localSheetId="21">'4-2玉溪市社会保险基金支出预算情况表'!$A$1:$D$22</definedName>
    <definedName name="_xlnm._FilterDatabase" localSheetId="22" hidden="1">'4-3市本级社会保险基金收入预算情况表'!$A$3:$E$38</definedName>
    <definedName name="_lst_r_地方财政预算表2015年全省汇总_10_科目编码名称" localSheetId="22">[11]_ESList!$A$1:$A$27</definedName>
    <definedName name="专项收入年初预算数" localSheetId="22">#REF!</definedName>
    <definedName name="专项收入全年预计数" localSheetId="22">#REF!</definedName>
    <definedName name="_xlnm.Print_Area" localSheetId="22">'4-3市本级社会保险基金收入预算情况表'!$A$1:$D$38</definedName>
    <definedName name="_xlnm.Print_Titles" localSheetId="22">'4-3市本级社会保险基金收入预算情况表'!$1:$3</definedName>
    <definedName name="_xlnm._FilterDatabase" localSheetId="23" hidden="1">'4-4市本级社会保险基金支出预算情况表'!$A$3:$F$22</definedName>
    <definedName name="_lst_r_地方财政预算表2015年全省汇总_10_科目编码名称" localSheetId="23">[11]_ESList!$A$1:$A$27</definedName>
    <definedName name="专项收入年初预算数" localSheetId="23">#REF!</definedName>
    <definedName name="专项收入全年预计数" localSheetId="23">#REF!</definedName>
    <definedName name="_xlnm.Print_Area" localSheetId="23">'4-4市本级社会保险基金支出预算情况表'!$A$1:$D$22</definedName>
    <definedName name="专项收入年初预算数" localSheetId="32">#REF!</definedName>
    <definedName name="专项收入全年预计数" localSheetId="32">#REF!</definedName>
    <definedName name="_xlnm.Print_Area" localSheetId="32">'6-1重大政策和重点项目绩效目标表 '!#REF!</definedName>
  </definedNames>
  <calcPr calcId="144525" fullPrecision="0"/>
</workbook>
</file>

<file path=xl/sharedStrings.xml><?xml version="1.0" encoding="utf-8"?>
<sst xmlns="http://schemas.openxmlformats.org/spreadsheetml/2006/main" count="4927" uniqueCount="2441">
  <si>
    <t>目录</t>
  </si>
  <si>
    <t>附件1</t>
  </si>
  <si>
    <t>1-1  2022年玉溪市一般公共预算收入情况表</t>
  </si>
  <si>
    <t>单位：万元</t>
  </si>
  <si>
    <t>科目编码</t>
  </si>
  <si>
    <t>项目</t>
  </si>
  <si>
    <t>2021年执行数</t>
  </si>
  <si>
    <t>2022年预算数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</si>
  <si>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</si>
  <si>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</si>
  <si>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</si>
  <si>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</si>
  <si>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</si>
  <si>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</si>
  <si>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</si>
  <si>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</si>
  <si>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</si>
  <si>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</si>
  <si>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</si>
  <si>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</si>
  <si>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</si>
  <si>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</si>
  <si>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</si>
  <si>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</si>
  <si>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</si>
  <si>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</si>
  <si>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</si>
  <si>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</si>
  <si>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</si>
  <si>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</si>
  <si>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</si>
  <si>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</si>
  <si>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</si>
  <si>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</si>
  <si>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</si>
  <si>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</si>
  <si>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</si>
  <si>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</si>
  <si>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</si>
  <si>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</si>
  <si>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</si>
  <si>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</si>
  <si>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</si>
  <si>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</si>
  <si>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</si>
  <si>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</si>
  <si>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</si>
  <si>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</si>
  <si>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</si>
  <si>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</si>
  <si>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</si>
  <si>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</si>
  <si>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</si>
  <si>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</si>
  <si>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</si>
  <si>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</si>
  <si>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</si>
  <si>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</si>
  <si>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</si>
  <si>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</si>
  <si>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全市一般公共预算收入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</si>
  <si>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</si>
  <si>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</si>
  <si>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</si>
  <si>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</si>
  <si>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</si>
  <si>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</si>
  <si>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</si>
  <si>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</si>
  <si>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</si>
  <si>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2022年玉溪市一般公共预算支出情况表</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</si>
  <si>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</si>
  <si>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</si>
  <si>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</si>
  <si>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</si>
  <si>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</si>
  <si>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</si>
  <si>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</si>
  <si>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</si>
  <si>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</si>
  <si>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</si>
  <si>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</si>
  <si>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</si>
  <si>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</si>
  <si>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</si>
  <si>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</si>
  <si>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</si>
  <si>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</si>
  <si>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</si>
  <si>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</si>
  <si>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</si>
  <si>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</si>
  <si>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</si>
  <si>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</si>
  <si>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</si>
  <si>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</si>
  <si>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全市一般公共预算支出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</si>
  <si>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</si>
  <si>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</si>
  <si>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</si>
  <si>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</si>
  <si>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</si>
  <si>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</si>
  <si>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</si>
  <si>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</si>
  <si>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2022年市本级一般公共预算收入情况表</t>
  </si>
  <si>
    <t>2021年预算数</t>
  </si>
  <si>
    <t>比上年预算数增长%</t>
  </si>
  <si>
    <t xml:space="preserve"> </t>
  </si>
  <si>
    <t>市本级一般公共预算收入</t>
  </si>
  <si>
    <t xml:space="preserve">   上解收入</t>
  </si>
  <si>
    <t>1-4  2022年市本级一般公共预算支出情况表</t>
  </si>
  <si>
    <t>类-款-项</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</si>
  <si>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</si>
  <si>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</si>
  <si>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</si>
  <si>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</si>
  <si>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</si>
  <si>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</si>
  <si>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</si>
  <si>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</si>
  <si>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</si>
  <si>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</si>
  <si>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</si>
  <si>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</si>
  <si>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</si>
  <si>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</si>
  <si>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</si>
  <si>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</si>
  <si>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</si>
  <si>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</si>
  <si>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</si>
  <si>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</si>
  <si>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</si>
  <si>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</si>
  <si>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</si>
  <si>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</si>
  <si>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</si>
  <si>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</si>
  <si>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</si>
  <si>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</si>
  <si>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</si>
  <si>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</si>
  <si>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</si>
  <si>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</si>
  <si>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</si>
  <si>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</si>
  <si>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</si>
  <si>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</si>
  <si>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</si>
  <si>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</si>
  <si>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</si>
  <si>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</si>
  <si>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</si>
  <si>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</si>
  <si>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</si>
  <si>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</si>
  <si>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</si>
  <si>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</si>
  <si>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</si>
  <si>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</si>
  <si>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</si>
  <si>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</si>
  <si>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</si>
  <si>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</si>
  <si>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</si>
  <si>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</si>
  <si>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</si>
  <si>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</si>
  <si>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</si>
  <si>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</si>
  <si>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</si>
  <si>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</si>
  <si>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</si>
  <si>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</si>
  <si>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</si>
  <si>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</si>
  <si>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</si>
  <si>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</si>
  <si>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</si>
  <si>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</si>
  <si>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</si>
  <si>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</si>
  <si>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</si>
  <si>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</si>
  <si>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</si>
  <si>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</si>
  <si>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</si>
  <si>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</si>
  <si>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</si>
  <si>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</si>
  <si>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</si>
  <si>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</si>
  <si>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</si>
  <si>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</si>
  <si>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</si>
  <si>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</si>
  <si>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</si>
  <si>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产权战略与规划</t>
  </si>
  <si>
    <t xml:space="preserve">     专利试点和产业化推进</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</si>
  <si>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</si>
  <si>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</si>
  <si>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</si>
  <si>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</si>
  <si>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</si>
  <si>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</si>
  <si>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</si>
  <si>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</si>
  <si>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</si>
  <si>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</si>
  <si>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</si>
  <si>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</si>
  <si>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</si>
  <si>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</si>
  <si>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</si>
  <si>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</si>
  <si>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</si>
  <si>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</si>
  <si>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</si>
  <si>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</si>
  <si>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</si>
  <si>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</si>
  <si>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</si>
  <si>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</si>
  <si>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</si>
  <si>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</si>
  <si>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</si>
  <si>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</si>
  <si>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</si>
  <si>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</si>
  <si>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</si>
  <si>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</si>
  <si>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</si>
  <si>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</si>
  <si>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</si>
  <si>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</si>
  <si>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</si>
  <si>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</si>
  <si>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</si>
  <si>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</si>
  <si>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</si>
  <si>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</si>
  <si>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</si>
  <si>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</si>
  <si>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</si>
  <si>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</si>
  <si>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</si>
  <si>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</si>
  <si>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</si>
  <si>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</si>
  <si>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</si>
  <si>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</si>
  <si>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</si>
  <si>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201A</t>
  </si>
  <si>
    <t>省对下专项转移支付补助</t>
  </si>
  <si>
    <t xml:space="preserve">   对外合作与交流</t>
  </si>
  <si>
    <t xml:space="preserve">   其他外交支出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</si>
  <si>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</si>
  <si>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</si>
  <si>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</si>
  <si>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</si>
  <si>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</si>
  <si>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</si>
  <si>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</si>
  <si>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</si>
  <si>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</si>
  <si>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</si>
  <si>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</si>
  <si>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</si>
  <si>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</si>
  <si>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</si>
  <si>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</si>
  <si>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</si>
  <si>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</si>
  <si>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</si>
  <si>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203A</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</si>
  <si>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</si>
  <si>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</si>
  <si>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</si>
  <si>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</si>
  <si>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</si>
  <si>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</si>
  <si>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</si>
  <si>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</si>
  <si>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</si>
  <si>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</si>
  <si>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</si>
  <si>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</si>
  <si>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</si>
  <si>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</si>
  <si>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</si>
  <si>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</si>
  <si>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</si>
  <si>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</si>
  <si>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</si>
  <si>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</si>
  <si>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</si>
  <si>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</si>
  <si>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</si>
  <si>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</si>
  <si>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</si>
  <si>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</si>
  <si>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</si>
  <si>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</si>
  <si>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</si>
  <si>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</si>
  <si>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</si>
  <si>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</si>
  <si>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</si>
  <si>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</si>
  <si>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</si>
  <si>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</si>
  <si>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</si>
  <si>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</si>
  <si>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</si>
  <si>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</si>
  <si>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</si>
  <si>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</si>
  <si>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</si>
  <si>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</si>
  <si>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</si>
  <si>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</si>
  <si>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</si>
  <si>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</si>
  <si>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</si>
  <si>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</si>
  <si>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</si>
  <si>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</si>
  <si>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204A</t>
  </si>
  <si>
    <t>204B</t>
  </si>
  <si>
    <t>省对下一般性转移支付补助</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</si>
  <si>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</si>
  <si>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</si>
  <si>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</si>
  <si>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</si>
  <si>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</si>
  <si>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</si>
  <si>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</si>
  <si>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</si>
  <si>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</si>
  <si>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</si>
  <si>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</si>
  <si>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</si>
  <si>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</si>
  <si>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</si>
  <si>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</si>
  <si>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</si>
  <si>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</si>
  <si>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</si>
  <si>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</si>
  <si>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</si>
  <si>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</si>
  <si>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</si>
  <si>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</si>
  <si>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</si>
  <si>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</si>
  <si>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</si>
  <si>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</si>
  <si>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</si>
  <si>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</si>
  <si>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</si>
  <si>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</si>
  <si>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</si>
  <si>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</si>
  <si>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</si>
  <si>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</si>
  <si>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</si>
  <si>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</si>
  <si>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</si>
  <si>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</si>
  <si>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</si>
  <si>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</si>
  <si>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</si>
  <si>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</si>
  <si>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</si>
  <si>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</si>
  <si>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</si>
  <si>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</si>
  <si>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</si>
  <si>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</si>
  <si>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</si>
  <si>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205A</t>
  </si>
  <si>
    <t>205B</t>
  </si>
  <si>
    <t>省对下一般性转移支付补助（义务教育）</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</si>
  <si>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</si>
  <si>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</si>
  <si>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</si>
  <si>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</si>
  <si>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</si>
  <si>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</si>
  <si>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</si>
  <si>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</si>
  <si>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</si>
  <si>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</si>
  <si>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</si>
  <si>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</si>
  <si>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</si>
  <si>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</si>
  <si>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</si>
  <si>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</si>
  <si>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</si>
  <si>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</si>
  <si>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</si>
  <si>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</si>
  <si>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</si>
  <si>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</si>
  <si>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</si>
  <si>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</si>
  <si>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</si>
  <si>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</si>
  <si>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</si>
  <si>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</si>
  <si>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</si>
  <si>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</si>
  <si>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</si>
  <si>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</si>
  <si>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</si>
  <si>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</si>
  <si>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</si>
  <si>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</si>
  <si>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</si>
  <si>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</si>
  <si>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</si>
  <si>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</si>
  <si>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</si>
  <si>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</si>
  <si>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</si>
  <si>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</si>
  <si>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</si>
  <si>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</si>
  <si>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</si>
  <si>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</si>
  <si>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206A</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</si>
  <si>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</si>
  <si>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</si>
  <si>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</si>
  <si>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</si>
  <si>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</si>
  <si>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</si>
  <si>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</si>
  <si>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</si>
  <si>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</si>
  <si>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</si>
  <si>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</si>
  <si>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</si>
  <si>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</si>
  <si>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</si>
  <si>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</si>
  <si>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</si>
  <si>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</si>
  <si>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</si>
  <si>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</si>
  <si>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</si>
  <si>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</si>
  <si>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</si>
  <si>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</si>
  <si>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</si>
  <si>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</si>
  <si>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</si>
  <si>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</si>
  <si>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</si>
  <si>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</si>
  <si>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</si>
  <si>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</si>
  <si>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</si>
  <si>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</si>
  <si>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</si>
  <si>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</si>
  <si>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</si>
  <si>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</si>
  <si>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</si>
  <si>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</si>
  <si>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</si>
  <si>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</si>
  <si>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</si>
  <si>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</si>
  <si>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207A</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</si>
  <si>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</si>
  <si>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</si>
  <si>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</si>
  <si>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</si>
  <si>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</si>
  <si>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</si>
  <si>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</si>
  <si>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</si>
  <si>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</si>
  <si>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</si>
  <si>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</si>
  <si>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</si>
  <si>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</si>
  <si>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</si>
  <si>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</si>
  <si>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</si>
  <si>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</si>
  <si>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</si>
  <si>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</si>
  <si>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</si>
  <si>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</si>
  <si>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</si>
  <si>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</si>
  <si>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</si>
  <si>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</si>
  <si>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</si>
  <si>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</si>
  <si>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</si>
  <si>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</si>
  <si>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</si>
  <si>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</si>
  <si>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</si>
  <si>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</si>
  <si>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</si>
  <si>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</si>
  <si>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</si>
  <si>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</si>
  <si>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</si>
  <si>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</si>
  <si>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</si>
  <si>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</si>
  <si>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</si>
  <si>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</si>
  <si>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</si>
  <si>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</si>
  <si>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</si>
  <si>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</si>
  <si>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</si>
  <si>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</si>
  <si>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</si>
  <si>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</si>
  <si>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</si>
  <si>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</si>
  <si>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</si>
  <si>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</si>
  <si>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</si>
  <si>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</si>
  <si>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</si>
  <si>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</si>
  <si>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</si>
  <si>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</si>
  <si>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</si>
  <si>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</si>
  <si>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</si>
  <si>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</si>
  <si>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</si>
  <si>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</si>
  <si>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</si>
  <si>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</si>
  <si>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</si>
  <si>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</si>
  <si>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</si>
  <si>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</si>
  <si>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</si>
  <si>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</si>
  <si>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</si>
  <si>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</si>
  <si>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</si>
  <si>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</si>
  <si>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</si>
  <si>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</si>
  <si>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</si>
  <si>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</si>
  <si>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</si>
  <si>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</si>
  <si>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</si>
  <si>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</si>
  <si>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</si>
  <si>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</si>
  <si>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</si>
  <si>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</si>
  <si>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</si>
  <si>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</si>
  <si>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</si>
  <si>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</si>
  <si>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</si>
  <si>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</si>
  <si>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</si>
  <si>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</si>
  <si>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</si>
  <si>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</si>
  <si>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</si>
  <si>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</si>
  <si>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</si>
  <si>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208A</t>
  </si>
  <si>
    <t>208B</t>
  </si>
  <si>
    <t>省对下一般性转移支付补助（基本养老保险和低保）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</si>
  <si>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</si>
  <si>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</si>
  <si>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</si>
  <si>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</si>
  <si>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</si>
  <si>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</si>
  <si>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</si>
  <si>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</si>
  <si>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</si>
  <si>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</si>
  <si>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</si>
  <si>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</si>
  <si>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</si>
  <si>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</si>
  <si>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</si>
  <si>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</si>
  <si>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</si>
  <si>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</si>
  <si>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</si>
  <si>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</si>
  <si>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</si>
  <si>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</si>
  <si>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</si>
  <si>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</si>
  <si>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</si>
  <si>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</si>
  <si>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</si>
  <si>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</si>
  <si>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</si>
  <si>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</si>
  <si>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</si>
  <si>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</si>
  <si>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</si>
  <si>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</si>
  <si>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</si>
  <si>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</si>
  <si>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</si>
  <si>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</si>
  <si>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</si>
  <si>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</si>
  <si>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</si>
  <si>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</si>
  <si>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</si>
  <si>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</si>
  <si>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</si>
  <si>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</si>
  <si>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</si>
  <si>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</si>
  <si>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</si>
  <si>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</si>
  <si>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</si>
  <si>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</si>
  <si>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</si>
  <si>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</si>
  <si>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</si>
  <si>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</si>
  <si>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</si>
  <si>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</si>
  <si>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</si>
  <si>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</si>
  <si>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</si>
  <si>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</si>
  <si>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</si>
  <si>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210A</t>
  </si>
  <si>
    <t>210B</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</si>
  <si>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</si>
  <si>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</si>
  <si>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</si>
  <si>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</si>
  <si>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</si>
  <si>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</si>
  <si>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</si>
  <si>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</si>
  <si>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</si>
  <si>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</si>
  <si>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</si>
  <si>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</si>
  <si>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</si>
  <si>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</si>
  <si>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</si>
  <si>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</si>
  <si>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</si>
  <si>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</si>
  <si>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</si>
  <si>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</si>
  <si>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</si>
  <si>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</si>
  <si>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</si>
  <si>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</si>
  <si>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</si>
  <si>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</si>
  <si>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</si>
  <si>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</si>
  <si>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</si>
  <si>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</si>
  <si>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</si>
  <si>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</si>
  <si>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</si>
  <si>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</si>
  <si>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</si>
  <si>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</si>
  <si>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</si>
  <si>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</si>
  <si>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</si>
  <si>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</si>
  <si>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</si>
  <si>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</si>
  <si>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</si>
  <si>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</si>
  <si>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</si>
  <si>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</si>
  <si>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</si>
  <si>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</si>
  <si>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</si>
  <si>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</si>
  <si>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</si>
  <si>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</si>
  <si>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</si>
  <si>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</si>
  <si>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</si>
  <si>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</si>
  <si>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</si>
  <si>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</si>
  <si>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</si>
  <si>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</si>
  <si>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</si>
  <si>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</si>
  <si>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</si>
  <si>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</si>
  <si>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</si>
  <si>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</si>
  <si>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</si>
  <si>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</si>
  <si>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</si>
  <si>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</si>
  <si>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211A</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</si>
  <si>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</si>
  <si>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</si>
  <si>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</si>
  <si>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</si>
  <si>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</si>
  <si>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</si>
  <si>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</si>
  <si>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</si>
  <si>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</si>
  <si>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</si>
  <si>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</si>
  <si>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</si>
  <si>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</si>
  <si>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</si>
  <si>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</si>
  <si>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</si>
  <si>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</si>
  <si>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</si>
  <si>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</si>
  <si>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212A</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</si>
  <si>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</si>
  <si>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</si>
  <si>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</si>
  <si>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</si>
  <si>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</si>
  <si>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</si>
  <si>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</si>
  <si>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</si>
  <si>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</si>
  <si>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</si>
  <si>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</si>
  <si>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</si>
  <si>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</si>
  <si>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</si>
  <si>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</si>
  <si>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</si>
  <si>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</si>
  <si>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</si>
  <si>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</si>
  <si>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</si>
  <si>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</si>
  <si>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</si>
  <si>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</si>
  <si>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</si>
  <si>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</si>
  <si>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</si>
  <si>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</si>
  <si>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</si>
  <si>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</si>
  <si>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</si>
  <si>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</si>
  <si>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</si>
  <si>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</si>
  <si>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</si>
  <si>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</si>
  <si>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</si>
  <si>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</si>
  <si>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</si>
  <si>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</si>
  <si>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</si>
  <si>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</si>
  <si>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</si>
  <si>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</si>
  <si>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</si>
  <si>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</si>
  <si>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</si>
  <si>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</si>
  <si>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</si>
  <si>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</si>
  <si>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</si>
  <si>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</si>
  <si>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</si>
  <si>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</si>
  <si>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</si>
  <si>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</si>
  <si>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</si>
  <si>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</si>
  <si>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</si>
  <si>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</si>
  <si>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</si>
  <si>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</si>
  <si>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</si>
  <si>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</si>
  <si>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</si>
  <si>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</si>
  <si>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</si>
  <si>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</si>
  <si>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</si>
  <si>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</si>
  <si>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</si>
  <si>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</si>
  <si>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</si>
  <si>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</si>
  <si>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</si>
  <si>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</si>
  <si>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</si>
  <si>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</si>
  <si>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</si>
  <si>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</si>
  <si>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</si>
  <si>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</si>
  <si>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</si>
  <si>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</si>
  <si>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</si>
  <si>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</si>
  <si>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</si>
  <si>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</si>
  <si>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</si>
  <si>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</si>
  <si>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</si>
  <si>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</si>
  <si>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</si>
  <si>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</si>
  <si>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</si>
  <si>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</si>
  <si>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213A</t>
  </si>
  <si>
    <t>213B</t>
  </si>
  <si>
    <t>省对下一般性转移支付补助（农村综合改革）</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</si>
  <si>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</si>
  <si>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</si>
  <si>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</si>
  <si>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</si>
  <si>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</si>
  <si>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</si>
  <si>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</si>
  <si>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</si>
  <si>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</si>
  <si>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</si>
  <si>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</si>
  <si>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</si>
  <si>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</si>
  <si>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</si>
  <si>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</si>
  <si>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</si>
  <si>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</si>
  <si>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</si>
  <si>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</si>
  <si>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</si>
  <si>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</si>
  <si>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</si>
  <si>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</si>
  <si>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</si>
  <si>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</si>
  <si>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</si>
  <si>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</si>
  <si>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</si>
  <si>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</si>
  <si>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</si>
  <si>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</si>
  <si>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</si>
  <si>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</si>
  <si>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</si>
  <si>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</si>
  <si>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</si>
  <si>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</si>
  <si>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</si>
  <si>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</si>
  <si>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</si>
  <si>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</si>
  <si>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</si>
  <si>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</si>
  <si>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</si>
  <si>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</si>
  <si>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</si>
  <si>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</si>
  <si>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</si>
  <si>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</si>
  <si>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</si>
  <si>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214A</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</si>
  <si>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</si>
  <si>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</si>
  <si>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</si>
  <si>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</si>
  <si>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</si>
  <si>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</si>
  <si>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</si>
  <si>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</si>
  <si>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</si>
  <si>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</si>
  <si>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</si>
  <si>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</si>
  <si>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</si>
  <si>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</si>
  <si>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</si>
  <si>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</si>
  <si>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</si>
  <si>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</si>
  <si>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</si>
  <si>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</si>
  <si>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</si>
  <si>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</si>
  <si>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</si>
  <si>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</si>
  <si>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</si>
  <si>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</si>
  <si>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无线电及信息通信监管</t>
  </si>
  <si>
    <t xml:space="preserve">     工业和信息产业战略研究与标准制定</t>
  </si>
  <si>
    <t xml:space="preserve">     工业和信息产业支持</t>
  </si>
  <si>
    <t xml:space="preserve">     电子专项工程</t>
  </si>
  <si>
    <t xml:space="preserve">     技术基础研究</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</si>
  <si>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</si>
  <si>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</si>
  <si>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</si>
  <si>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</si>
  <si>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</si>
  <si>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</si>
  <si>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</si>
  <si>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</si>
  <si>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</si>
  <si>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</si>
  <si>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</si>
  <si>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</si>
  <si>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</si>
  <si>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</si>
  <si>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</si>
  <si>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</si>
  <si>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</si>
  <si>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</si>
  <si>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215A</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</si>
  <si>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</si>
  <si>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</si>
  <si>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</si>
  <si>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</si>
  <si>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</si>
  <si>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</si>
  <si>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</si>
  <si>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</si>
  <si>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</si>
  <si>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</si>
  <si>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</si>
  <si>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</si>
  <si>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216A</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</si>
  <si>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</si>
  <si>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</si>
  <si>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</si>
  <si>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</si>
  <si>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</si>
  <si>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</si>
  <si>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</si>
  <si>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</si>
  <si>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</si>
  <si>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</si>
  <si>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</si>
  <si>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</si>
  <si>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</si>
  <si>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</si>
  <si>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</si>
  <si>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</si>
  <si>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</si>
  <si>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</si>
  <si>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</si>
  <si>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</si>
  <si>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</si>
  <si>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217A</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</si>
  <si>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</si>
  <si>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</si>
  <si>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</si>
  <si>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</si>
  <si>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</si>
  <si>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</si>
  <si>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</si>
  <si>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</si>
  <si>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</si>
  <si>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</si>
  <si>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</si>
  <si>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</si>
  <si>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</si>
  <si>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</si>
  <si>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</si>
  <si>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</si>
  <si>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</si>
  <si>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</si>
  <si>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</si>
  <si>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</si>
  <si>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</si>
  <si>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</si>
  <si>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</si>
  <si>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</si>
  <si>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</si>
  <si>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</si>
  <si>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</si>
  <si>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</si>
  <si>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</si>
  <si>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</si>
  <si>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</si>
  <si>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</si>
  <si>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</si>
  <si>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</si>
  <si>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</si>
  <si>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</si>
  <si>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</si>
  <si>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</si>
  <si>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</si>
  <si>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</si>
  <si>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</si>
  <si>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</si>
  <si>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</si>
  <si>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</si>
  <si>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</si>
  <si>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</si>
  <si>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220A</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</si>
  <si>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</si>
  <si>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</si>
  <si>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</si>
  <si>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</si>
  <si>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</si>
  <si>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</si>
  <si>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</si>
  <si>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</si>
  <si>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</si>
  <si>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</si>
  <si>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</si>
  <si>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</si>
  <si>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</si>
  <si>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</si>
  <si>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</si>
  <si>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</si>
  <si>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</si>
  <si>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</si>
  <si>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</si>
  <si>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221A</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</si>
  <si>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</si>
  <si>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</si>
  <si>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</si>
  <si>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</si>
  <si>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</si>
  <si>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</si>
  <si>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</si>
  <si>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</si>
  <si>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</si>
  <si>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</si>
  <si>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</si>
  <si>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</si>
  <si>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物资保管体系</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</si>
  <si>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</si>
  <si>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</si>
  <si>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</si>
  <si>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</si>
  <si>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</si>
  <si>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</si>
  <si>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</si>
  <si>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</si>
  <si>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</si>
  <si>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</si>
  <si>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</si>
  <si>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</si>
  <si>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</si>
  <si>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</si>
  <si>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</si>
  <si>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</si>
  <si>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</si>
  <si>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</si>
  <si>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</si>
  <si>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</si>
  <si>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</si>
  <si>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</si>
  <si>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</si>
  <si>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</si>
  <si>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</si>
  <si>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</si>
  <si>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</si>
  <si>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</si>
  <si>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</si>
  <si>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</si>
  <si>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</si>
  <si>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</si>
  <si>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</si>
  <si>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</si>
  <si>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</si>
  <si>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</si>
  <si>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222A</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</si>
  <si>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</si>
  <si>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</si>
  <si>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</si>
  <si>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</si>
  <si>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</si>
  <si>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</si>
  <si>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</si>
  <si>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</si>
  <si>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</si>
  <si>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</si>
  <si>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</si>
  <si>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</si>
  <si>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</si>
  <si>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</si>
  <si>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</si>
  <si>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</si>
  <si>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</si>
  <si>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</si>
  <si>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</si>
  <si>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</si>
  <si>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</si>
  <si>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</si>
  <si>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</si>
  <si>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</si>
  <si>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</si>
  <si>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</si>
  <si>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</si>
  <si>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</si>
  <si>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</si>
  <si>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</si>
  <si>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</si>
  <si>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</si>
  <si>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</si>
  <si>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</si>
  <si>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</si>
  <si>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</si>
  <si>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</si>
  <si>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</si>
  <si>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</si>
  <si>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</si>
  <si>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224A</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</si>
  <si>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</si>
  <si>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</si>
  <si>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</si>
  <si>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</si>
  <si>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</si>
  <si>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232A</t>
  </si>
  <si>
    <t xml:space="preserve">   地方政府一般债务发行费用支出</t>
  </si>
  <si>
    <t xml:space="preserve">   年初预留</t>
  </si>
  <si>
    <t>229A</t>
  </si>
  <si>
    <t>市本级一般公共预算支出</t>
  </si>
  <si>
    <t xml:space="preserve">  </t>
  </si>
  <si>
    <t>1-5  2022年玉溪市市本级一般公共预算政府预算经济分类表（基本支出）</t>
  </si>
  <si>
    <t>经济科目名称</t>
  </si>
  <si>
    <t>501 机关工资福利支出</t>
  </si>
  <si>
    <t>50101 工资奖金津补贴</t>
  </si>
  <si>
    <t>50102 社会保障缴费</t>
  </si>
  <si>
    <t>50103 住房公积金</t>
  </si>
  <si>
    <t>50199 其他工资福利支出</t>
  </si>
  <si>
    <t>502 机关商品和服务支出</t>
  </si>
  <si>
    <t>50201 办公经费</t>
  </si>
  <si>
    <t>50202 会议费</t>
  </si>
  <si>
    <t>50203 培训费</t>
  </si>
  <si>
    <t>50204 专用材料购置费</t>
  </si>
  <si>
    <t>50205 委托业务费</t>
  </si>
  <si>
    <t>50206 公务接待费</t>
  </si>
  <si>
    <t>50207 因公出国（境）费用</t>
  </si>
  <si>
    <t>50208 公务用车运行维护费</t>
  </si>
  <si>
    <t>50209 维修（护）费</t>
  </si>
  <si>
    <t>50299 其他商品和服务支出</t>
  </si>
  <si>
    <t>503 机关资本性支出（一）</t>
  </si>
  <si>
    <t>50303 公务用车购置</t>
  </si>
  <si>
    <t>50306 设备购置</t>
  </si>
  <si>
    <t>505 对事业单位经常性补助</t>
  </si>
  <si>
    <t>50501 工资福利支出</t>
  </si>
  <si>
    <t>50502 商品和服务支出</t>
  </si>
  <si>
    <t>506 对事业单位资本性补助</t>
  </si>
  <si>
    <t>50601 资本性支出（一）</t>
  </si>
  <si>
    <t>509 对个人和家庭的补助</t>
  </si>
  <si>
    <t>50901 社会福利和救助</t>
  </si>
  <si>
    <t>50905 离退休费</t>
  </si>
  <si>
    <t>50999 其他对个人和家庭补助</t>
  </si>
  <si>
    <t>支 出 合 计</t>
  </si>
  <si>
    <t>1-6  2022年玉溪市市本级一般公共预算支出表(州、市对下转移支付项目)</t>
  </si>
  <si>
    <t>项       目</t>
  </si>
  <si>
    <t>其中：延续项目</t>
  </si>
  <si>
    <t>其中：新增项目</t>
  </si>
  <si>
    <t>一般公共服务支出</t>
  </si>
  <si>
    <t xml:space="preserve">      人大代表通讯交通县区补助资金</t>
  </si>
  <si>
    <t xml:space="preserve">      代表意见建议办理补助资金</t>
  </si>
  <si>
    <t xml:space="preserve">      代表活动县区补助资金</t>
  </si>
  <si>
    <t xml:space="preserve">      基层立法联系点运行管理县区补助经费</t>
  </si>
  <si>
    <t xml:space="preserve">      政协委员提案和重点提案办理项目经费</t>
  </si>
  <si>
    <t xml:space="preserve">      驻县区市政协委员履职经费</t>
  </si>
  <si>
    <t xml:space="preserve">      （市对下）农村党员教育培训补助经费</t>
  </si>
  <si>
    <t xml:space="preserve">      （市对下）农村困难党员关爱行动补助经费</t>
  </si>
  <si>
    <t xml:space="preserve">      （市对下）驻村工作队工作经费</t>
  </si>
  <si>
    <t xml:space="preserve">      困难职工帮扶补助县区专项资金</t>
  </si>
  <si>
    <t xml:space="preserve">      规模以上工业企业培育专项资金</t>
  </si>
  <si>
    <t xml:space="preserve">      玉溪海关建设补助资金</t>
  </si>
  <si>
    <t xml:space="preserve">      人口较少民族城乡居民基本医疗保险代缴经费</t>
  </si>
  <si>
    <t xml:space="preserve">      特定项目行2022004号专项经费</t>
  </si>
  <si>
    <t xml:space="preserve">      特定项目行2022005号专项经费</t>
  </si>
  <si>
    <t xml:space="preserve">      特定项目行2022007号专项经费</t>
  </si>
  <si>
    <t xml:space="preserve">      特定项目行2022009号专项经费</t>
  </si>
  <si>
    <t xml:space="preserve">      玉溪市创建全国民族团结进步示范市经费</t>
  </si>
  <si>
    <t xml:space="preserve">      玉溪市新的社会阶层人士统战工作实践创新基地提升建设补助经费</t>
  </si>
  <si>
    <t xml:space="preserve">      玉溪市民营经济代表人士理想信念教育基地建设补助经费</t>
  </si>
  <si>
    <t xml:space="preserve">      补发六种人口较少民族参加2022年城乡居民基本医疗保险缴费补助2021年预算差额专项经费</t>
  </si>
  <si>
    <t xml:space="preserve">      困难家庭未成年人救助专项经费</t>
  </si>
  <si>
    <t xml:space="preserve">      基层关工委副主任、网吧监督专项资金</t>
  </si>
  <si>
    <t xml:space="preserve">      未成年人少年军校、夏令营、留守儿童、残疾少儿等专项资金</t>
  </si>
  <si>
    <t xml:space="preserve">      城乡住户调查对下补助资金</t>
  </si>
  <si>
    <t xml:space="preserve">      西部计划志愿者云南省地方项目补助资金</t>
  </si>
  <si>
    <t xml:space="preserve">      西部计划志愿者全国项目补助资金</t>
  </si>
  <si>
    <t xml:space="preserve">    县(市、区）综合绩效考核财力补助</t>
  </si>
  <si>
    <t>国防支出</t>
  </si>
  <si>
    <r>
      <rPr>
        <sz val="14"/>
        <rFont val="Arial"/>
        <charset val="134"/>
      </rPr>
      <t xml:space="preserve">      </t>
    </r>
    <r>
      <rPr>
        <sz val="14"/>
        <rFont val="宋体"/>
        <charset val="134"/>
      </rPr>
      <t>特定项目行</t>
    </r>
    <r>
      <rPr>
        <sz val="14"/>
        <rFont val="Arial"/>
        <charset val="134"/>
      </rPr>
      <t>2022070</t>
    </r>
    <r>
      <rPr>
        <sz val="14"/>
        <rFont val="宋体"/>
        <charset val="134"/>
      </rPr>
      <t>号专项资金</t>
    </r>
  </si>
  <si>
    <t>公共安全支出</t>
  </si>
  <si>
    <t xml:space="preserve">      戒毒社区康复专职工作人员经费</t>
  </si>
  <si>
    <t xml:space="preserve">      专职社区矫正安置帮教编外协勤人员经费</t>
  </si>
  <si>
    <r>
      <rPr>
        <sz val="14"/>
        <rFont val="Arial"/>
        <charset val="134"/>
      </rPr>
      <t xml:space="preserve">      </t>
    </r>
    <r>
      <rPr>
        <sz val="14"/>
        <rFont val="宋体"/>
        <charset val="134"/>
      </rPr>
      <t>人民调解</t>
    </r>
    <r>
      <rPr>
        <sz val="14"/>
        <rFont val="Arial"/>
        <charset val="134"/>
      </rPr>
      <t>“</t>
    </r>
    <r>
      <rPr>
        <sz val="14"/>
        <rFont val="宋体"/>
        <charset val="134"/>
      </rPr>
      <t>一案一补</t>
    </r>
    <r>
      <rPr>
        <sz val="14"/>
        <rFont val="Arial"/>
        <charset val="134"/>
      </rPr>
      <t>”</t>
    </r>
    <r>
      <rPr>
        <sz val="14"/>
        <rFont val="宋体"/>
        <charset val="134"/>
      </rPr>
      <t>经费</t>
    </r>
  </si>
  <si>
    <t>教育支出</t>
  </si>
  <si>
    <t xml:space="preserve">      2021年城乡义务教育补助经费（校舍改造）市级配套补助资金</t>
  </si>
  <si>
    <t xml:space="preserve">      中等职业教育免学费专项资金</t>
  </si>
  <si>
    <t xml:space="preserve">      中等职业教育国家助学金专项资金</t>
  </si>
  <si>
    <t xml:space="preserve">      义务教育“三免一补”文具费专项资金</t>
  </si>
  <si>
    <t xml:space="preserve">      义务教育家庭经济困难学生生活费补助资金</t>
  </si>
  <si>
    <t xml:space="preserve">      义务教育生均公用经费补助资金</t>
  </si>
  <si>
    <t xml:space="preserve">      义务教育薄弱环节改善与能力提升工程市级配套补助资金</t>
  </si>
  <si>
    <t xml:space="preserve">      农村义务教育学生营养改善计划专项资金</t>
  </si>
  <si>
    <t xml:space="preserve">      县区义务教育扩容改造专项资金</t>
  </si>
  <si>
    <t xml:space="preserve">      学前教育发展专项经费</t>
  </si>
  <si>
    <t xml:space="preserve">      学前教育家庭经济困难学生生活费补助资金</t>
  </si>
  <si>
    <t xml:space="preserve">      学前教育生均公用经费补助资金</t>
  </si>
  <si>
    <t xml:space="preserve">      普通高中国家助学金资助专项资金</t>
  </si>
  <si>
    <t xml:space="preserve">      普通高中建档立卡户等家庭经济困难学生免学杂费专项资金</t>
  </si>
  <si>
    <t xml:space="preserve">      普通高中建档立卡贫困户家庭经济困难学生生活费补助专项资金</t>
  </si>
  <si>
    <t xml:space="preserve">      民办教育发展专项经费</t>
  </si>
  <si>
    <t xml:space="preserve">      玉溪市优秀学子奖励计划专项资金</t>
  </si>
  <si>
    <t xml:space="preserve">      省级公费师范生培养专项经费</t>
  </si>
  <si>
    <t xml:space="preserve">      行业专家工作站专项资金</t>
  </si>
  <si>
    <t>科学技术支出</t>
  </si>
  <si>
    <t xml:space="preserve">      2022年对县级重点项目前期工作专项经费</t>
  </si>
  <si>
    <t xml:space="preserve">      市直重点实验室工程技术研究中心（对下）补助经费</t>
  </si>
  <si>
    <t xml:space="preserve">      研发投入引导专项资金</t>
  </si>
  <si>
    <t xml:space="preserve">      科技创新人才培养选拨（下级）补助经费</t>
  </si>
  <si>
    <t>文化旅游教育与传媒支出</t>
  </si>
  <si>
    <t xml:space="preserve">      市级非物质文化遗产传承人补助经费</t>
  </si>
  <si>
    <t xml:space="preserve">      文物保护经费（市对下）经费</t>
  </si>
  <si>
    <t xml:space="preserve">      对下大型体育场馆低收费免收费配套补助资金</t>
  </si>
  <si>
    <t xml:space="preserve">      地方节目地面数字无线覆盖（县区）专项经费</t>
  </si>
  <si>
    <t xml:space="preserve">      安全播出运行（县区监测点）专项经费</t>
  </si>
  <si>
    <t>社会保障和就业支出</t>
  </si>
  <si>
    <t xml:space="preserve">      “三支一扶”大学生社会保险专项资金</t>
  </si>
  <si>
    <t xml:space="preserve">      县区春节送温暖活动慰问专项经费</t>
  </si>
  <si>
    <t xml:space="preserve">      县区企业退休人员一次性生活补助资金</t>
  </si>
  <si>
    <t xml:space="preserve">      城乡居民养老保险专项资金</t>
  </si>
  <si>
    <t xml:space="preserve">      残疾人宣传文体及节日慰问等百分之十县区经费</t>
  </si>
  <si>
    <t xml:space="preserve">      残疾人就业培训（百分之十县区）专项经费</t>
  </si>
  <si>
    <t xml:space="preserve">      残疾人康复等（百分之五十县区）专项经费</t>
  </si>
  <si>
    <t xml:space="preserve">      残疾人生产经营扶持（百分之五县区）专项经费</t>
  </si>
  <si>
    <t xml:space="preserve">      公办养老服务机构运营维护补助资金</t>
  </si>
  <si>
    <t xml:space="preserve">      六十年代精简退职人员生活困难补助经费</t>
  </si>
  <si>
    <t xml:space="preserve">      农村原大队一级离职半脱产干部生活补助经费</t>
  </si>
  <si>
    <t xml:space="preserve">      农村居民最低生活保障补助资金</t>
  </si>
  <si>
    <t xml:space="preserve">      农村特困人员救助供养专项经费</t>
  </si>
  <si>
    <t xml:space="preserve">      农村特困供养服务机构运转补助经费</t>
  </si>
  <si>
    <t xml:space="preserve">      城乡临时救助专项补助经费</t>
  </si>
  <si>
    <t xml:space="preserve">      城市居民最低生活保障补助资金</t>
  </si>
  <si>
    <t xml:space="preserve">      孤儿基本生活保障市级补助资金</t>
  </si>
  <si>
    <t xml:space="preserve">      我市离职村办干部定期生活补助经费</t>
  </si>
  <si>
    <t xml:space="preserve">      春节送温暖活动经费</t>
  </si>
  <si>
    <t xml:space="preserve">      残疾人两项补助市级补助资金</t>
  </si>
  <si>
    <t xml:space="preserve">      民办养老机构运营维护及一次性建设补助经费</t>
  </si>
  <si>
    <t xml:space="preserve">      特定项目社2022034补助经费</t>
  </si>
  <si>
    <t xml:space="preserve">      老年人长寿保健补助经费</t>
  </si>
  <si>
    <t xml:space="preserve">      县区退役士兵自谋职业一次性经济补助经费</t>
  </si>
  <si>
    <t xml:space="preserve">      县级2022年春节送温暖活动经费</t>
  </si>
  <si>
    <t xml:space="preserve">      县级军休人员春节送温暖活动经费</t>
  </si>
  <si>
    <t xml:space="preserve">      县（市、区）配备乡镇（街道）退役军人服务站政府购买工作人员补助经费</t>
  </si>
  <si>
    <t xml:space="preserve">      在乡老复员、退伍军人生活补助经费</t>
  </si>
  <si>
    <t xml:space="preserve">      城镇无工作重点优抚对象生活困难补助经费</t>
  </si>
  <si>
    <t xml:space="preserve">      特定项目社2022009专项资金</t>
  </si>
  <si>
    <t xml:space="preserve">      特定项目社2022010专项资金</t>
  </si>
  <si>
    <t xml:space="preserve">      特定项目社2022012专项资金</t>
  </si>
  <si>
    <t xml:space="preserve">      特定项目社2022017专项资金</t>
  </si>
  <si>
    <t xml:space="preserve">      特定项目社2022029专项资金</t>
  </si>
  <si>
    <t xml:space="preserve">      补助县区三属定期抚恤经费</t>
  </si>
  <si>
    <t xml:space="preserve">      重点优抚对象“八一”节慰问经费</t>
  </si>
  <si>
    <t xml:space="preserve">      重点优抚对象丧葬补助专项经费</t>
  </si>
  <si>
    <t>卫生健康支出</t>
  </si>
  <si>
    <t xml:space="preserve">      严重精神障碍患者监护人县区级专项经费</t>
  </si>
  <si>
    <t xml:space="preserve">      乡村医生补助资金</t>
  </si>
  <si>
    <t xml:space="preserve">      基本公共卫生服务市级配套补助资金</t>
  </si>
  <si>
    <t xml:space="preserve">      妇幼健康及国家免费孕前优生检查补助经费</t>
  </si>
  <si>
    <t xml:space="preserve">      建档立卡贫困人口家庭医生签约服务补助资金</t>
  </si>
  <si>
    <t xml:space="preserve">      敬老节慰问专项经费</t>
  </si>
  <si>
    <t xml:space="preserve">      村卫生室能力提升项目补助资金</t>
  </si>
  <si>
    <t xml:space="preserve">      特定项目社2022022专项经费</t>
  </si>
  <si>
    <t xml:space="preserve">      计划生育“奖优免补”项目补助资金</t>
  </si>
  <si>
    <t xml:space="preserve">      计划生育手术减免及妇女常见病筛查补助经费</t>
  </si>
  <si>
    <t xml:space="preserve">      计划生育流动人口协管员工资市对下补助经费</t>
  </si>
  <si>
    <t xml:space="preserve">      预防性体检县区专项资金</t>
  </si>
  <si>
    <t xml:space="preserve">      （老年人）春节送温暖活动专项经费</t>
  </si>
  <si>
    <t xml:space="preserve">      城乡医疗救助专项补助经费</t>
  </si>
  <si>
    <t>城乡社区支出</t>
  </si>
  <si>
    <r>
      <rPr>
        <sz val="14"/>
        <rFont val="Arial"/>
        <charset val="134"/>
      </rPr>
      <t xml:space="preserve">          </t>
    </r>
    <r>
      <rPr>
        <sz val="14"/>
        <rFont val="宋体"/>
        <charset val="134"/>
      </rPr>
      <t>农村危房改造贷款贴息补助资金</t>
    </r>
  </si>
  <si>
    <t xml:space="preserve">     通海8.138.14地震灾后重建贴息专项资金</t>
  </si>
  <si>
    <r>
      <rPr>
        <sz val="14"/>
        <rFont val="Arial"/>
        <charset val="134"/>
      </rPr>
      <t xml:space="preserve">         </t>
    </r>
    <r>
      <rPr>
        <sz val="14"/>
        <rFont val="宋体"/>
        <charset val="134"/>
      </rPr>
      <t>通海</t>
    </r>
    <r>
      <rPr>
        <sz val="14"/>
        <rFont val="Arial"/>
        <charset val="134"/>
      </rPr>
      <t>8.13</t>
    </r>
    <r>
      <rPr>
        <sz val="14"/>
        <rFont val="宋体"/>
        <charset val="134"/>
      </rPr>
      <t>、</t>
    </r>
    <r>
      <rPr>
        <sz val="14"/>
        <rFont val="Arial"/>
        <charset val="134"/>
      </rPr>
      <t>8.14</t>
    </r>
    <r>
      <rPr>
        <sz val="14"/>
        <rFont val="宋体"/>
        <charset val="134"/>
      </rPr>
      <t>地震灾后民房及村庄重建补助资金</t>
    </r>
  </si>
  <si>
    <t>农林水支出</t>
  </si>
  <si>
    <t xml:space="preserve">      2022年外来林草有害生物防控补助资金</t>
  </si>
  <si>
    <t xml:space="preserve">      “三.三”制配套森林防火补助经费</t>
  </si>
  <si>
    <t xml:space="preserve">      乡村振兴补助经费</t>
  </si>
  <si>
    <t xml:space="preserve">      市级公益林县区生态效益补偿经费</t>
  </si>
  <si>
    <t xml:space="preserve">      市级返还县级森林植被恢复费专项资金</t>
  </si>
  <si>
    <t xml:space="preserve">      昆磨昆丽高速路（玉溪段）绿化美化补助资金</t>
  </si>
  <si>
    <t xml:space="preserve">      森林火灾保险市级配套专项经费</t>
  </si>
  <si>
    <t xml:space="preserve">      森林防火补助经费</t>
  </si>
  <si>
    <t xml:space="preserve">      森林防火通道建设专项经费</t>
  </si>
  <si>
    <t xml:space="preserve">      小额信贷扶持畜牧业发展贴息经费</t>
  </si>
  <si>
    <t xml:space="preserve">      政策性农业（养殖业））保险补助专项经费</t>
  </si>
  <si>
    <t xml:space="preserve">      政策性农业（种植业）保险补助资金</t>
  </si>
  <si>
    <t xml:space="preserve">      村级防疫员及动物协检员工资补助资金</t>
  </si>
  <si>
    <t xml:space="preserve">      猪瘟和高致病性猪蓝耳病强制免疫疫苗经费</t>
  </si>
  <si>
    <t xml:space="preserve">      玉溪市村级农科员补助资金</t>
  </si>
  <si>
    <t xml:space="preserve">      生猪屠宰监管及屠宰环节无害化处理补助资金</t>
  </si>
  <si>
    <t xml:space="preserve">      畜禽监测阳性扑杀和免疫反应死亡补助经费</t>
  </si>
  <si>
    <t xml:space="preserve">      畜禽遗传及水产种质资源普查经费</t>
  </si>
  <si>
    <t xml:space="preserve">      糖料甘蔗良种良法技术推广补贴专项资金</t>
  </si>
  <si>
    <t xml:space="preserve">      玉溪市农村“厕所革命”项目补助资金</t>
  </si>
  <si>
    <t xml:space="preserve">      县区水资源管理经费</t>
  </si>
  <si>
    <t xml:space="preserve">      新平双河小流域坡耕地水土流失工程专项资金</t>
  </si>
  <si>
    <t xml:space="preserve">      易门县大谷厂水库除险加固工程市级专项资金</t>
  </si>
  <si>
    <t xml:space="preserve">      玉溪市主要支流治理专项资金</t>
  </si>
  <si>
    <t xml:space="preserve">      美丽河湖市级以奖代补专项资金</t>
  </si>
  <si>
    <t xml:space="preserve">      玉溪市脱贫攻坚市对下转移支付项目专项资金</t>
  </si>
  <si>
    <t xml:space="preserve">      烤烟产业发展扶持专项资金</t>
  </si>
  <si>
    <t xml:space="preserve">      小额贷款贴息补助资金</t>
  </si>
  <si>
    <t>交通运输支出</t>
  </si>
  <si>
    <r>
      <rPr>
        <sz val="14"/>
        <rFont val="Arial"/>
        <charset val="134"/>
      </rPr>
      <t xml:space="preserve">      </t>
    </r>
    <r>
      <rPr>
        <sz val="14"/>
        <rFont val="宋体"/>
        <charset val="134"/>
      </rPr>
      <t>玉溪市农村公路养护管理市级配套经费</t>
    </r>
  </si>
  <si>
    <t>商业服务业等支出</t>
  </si>
  <si>
    <t xml:space="preserve">      （市对下）淡季化肥储备专项资金</t>
  </si>
  <si>
    <t>自然资源海洋气象等支出</t>
  </si>
  <si>
    <t xml:space="preserve">      市级投资土地整治项目专项资金</t>
  </si>
  <si>
    <t>灾害防治及应急管理支出</t>
  </si>
  <si>
    <t xml:space="preserve">      云南省自然资源厅驻玉溪市各县（市、区）地质灾害防治技术指导（站）技术支撑体系建设工作专项资金</t>
  </si>
  <si>
    <t xml:space="preserve">      玉溪市自然灾害生活救助专项资金</t>
  </si>
  <si>
    <t>合计</t>
  </si>
  <si>
    <t>1-7  2022年玉溪市分地区税收返还和转移支付预算表</t>
  </si>
  <si>
    <t>县（市）区</t>
  </si>
  <si>
    <t>税收返还</t>
  </si>
  <si>
    <t>一般性转移支付</t>
  </si>
  <si>
    <t>专项转移支付</t>
  </si>
  <si>
    <t>一、提前下达数</t>
  </si>
  <si>
    <t>红塔区</t>
  </si>
  <si>
    <t>通海县</t>
  </si>
  <si>
    <t>江川区</t>
  </si>
  <si>
    <t>澄江市</t>
  </si>
  <si>
    <t>华宁县</t>
  </si>
  <si>
    <t>易门县</t>
  </si>
  <si>
    <t>峨山县</t>
  </si>
  <si>
    <t>新平县</t>
  </si>
  <si>
    <t>元江县</t>
  </si>
  <si>
    <t>高新区</t>
  </si>
  <si>
    <t>二、预算数</t>
  </si>
  <si>
    <t>1-8  2022年玉溪市市本级“三公”经费预算财政拨款情况统计表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</si>
  <si>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</si>
  <si>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</si>
  <si>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</si>
  <si>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</si>
  <si>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</si>
  <si>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</si>
  <si>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</si>
  <si>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</si>
  <si>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</si>
  <si>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2-1  2022年玉溪市政府性基金预算收入情况表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</si>
  <si>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</si>
  <si>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</si>
  <si>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</si>
  <si>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</si>
  <si>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</si>
  <si>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</si>
  <si>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</si>
  <si>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</si>
  <si>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</si>
  <si>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</si>
  <si>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</si>
  <si>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</si>
  <si>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</si>
  <si>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</si>
  <si>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</si>
  <si>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</si>
  <si>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</si>
  <si>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</si>
  <si>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</si>
  <si>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</si>
  <si>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</si>
  <si>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</si>
  <si>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</si>
  <si>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</si>
  <si>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</si>
  <si>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</si>
  <si>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</si>
  <si>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</si>
  <si>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</si>
  <si>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</si>
  <si>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</si>
  <si>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</si>
  <si>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</si>
  <si>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</si>
  <si>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</si>
  <si>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</si>
  <si>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</si>
  <si>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</si>
  <si>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</si>
  <si>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</si>
  <si>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</si>
  <si>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</si>
  <si>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</si>
  <si>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</si>
  <si>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</si>
  <si>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</si>
  <si>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</si>
  <si>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</si>
  <si>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全市政府性基金预算收入</t>
  </si>
  <si>
    <t>地方政府专项债务收入</t>
  </si>
  <si>
    <t xml:space="preserve">  政府性基金转移收入</t>
  </si>
  <si>
    <t xml:space="preserve">     政府性基金补助收入</t>
  </si>
  <si>
    <t xml:space="preserve">     抗疫特别国债转移支付收入</t>
  </si>
  <si>
    <t>2-2  2022年玉溪市政府性基金预算支出情况表</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</si>
  <si>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</si>
  <si>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</si>
  <si>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</si>
  <si>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</si>
  <si>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</si>
  <si>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</si>
  <si>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</si>
  <si>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</si>
  <si>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</si>
  <si>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</si>
  <si>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</si>
  <si>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</si>
  <si>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</si>
  <si>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</si>
  <si>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</si>
  <si>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</si>
  <si>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</si>
  <si>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</si>
  <si>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</si>
  <si>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</si>
  <si>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</si>
  <si>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</si>
  <si>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</si>
  <si>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</si>
  <si>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</si>
  <si>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</si>
  <si>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</si>
  <si>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</si>
  <si>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</si>
  <si>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</si>
  <si>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</si>
  <si>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</si>
  <si>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</si>
  <si>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</si>
  <si>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</si>
  <si>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</si>
  <si>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</si>
  <si>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</si>
  <si>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</si>
  <si>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</si>
  <si>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</si>
  <si>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</si>
  <si>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</si>
  <si>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</si>
  <si>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</si>
  <si>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</si>
  <si>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</si>
  <si>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</si>
  <si>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</si>
  <si>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</si>
  <si>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</si>
  <si>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</si>
  <si>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</si>
  <si>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</si>
  <si>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</si>
  <si>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</si>
  <si>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</si>
  <si>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</si>
  <si>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</si>
  <si>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</si>
  <si>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</si>
  <si>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</si>
  <si>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</si>
  <si>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</si>
  <si>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</si>
  <si>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</si>
  <si>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212</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</si>
  <si>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</si>
  <si>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</si>
  <si>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</si>
  <si>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</si>
  <si>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</si>
  <si>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</si>
  <si>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</si>
  <si>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</si>
  <si>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</si>
  <si>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</si>
  <si>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</si>
  <si>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</si>
  <si>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</si>
  <si>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</si>
  <si>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</si>
  <si>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</si>
  <si>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</si>
  <si>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</si>
  <si>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</si>
  <si>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</si>
  <si>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</si>
  <si>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</si>
  <si>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</si>
  <si>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</si>
  <si>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</si>
  <si>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</si>
  <si>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</si>
  <si>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</si>
  <si>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</si>
  <si>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</si>
  <si>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</si>
  <si>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</si>
  <si>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</si>
  <si>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</si>
  <si>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</si>
  <si>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</si>
  <si>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</si>
  <si>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</si>
  <si>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</si>
  <si>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</si>
  <si>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</si>
  <si>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</si>
  <si>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</si>
  <si>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</si>
  <si>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</si>
  <si>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</si>
  <si>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</si>
  <si>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</si>
  <si>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</si>
  <si>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</si>
  <si>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</si>
  <si>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</si>
  <si>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</si>
  <si>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</si>
  <si>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</si>
  <si>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</si>
  <si>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</si>
  <si>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</si>
  <si>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</si>
  <si>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</si>
  <si>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</si>
  <si>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</si>
  <si>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</si>
  <si>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</si>
  <si>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</si>
  <si>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</si>
  <si>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</si>
  <si>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</si>
  <si>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</si>
  <si>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</si>
  <si>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</si>
  <si>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</si>
  <si>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</si>
  <si>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</si>
  <si>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</si>
  <si>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</si>
  <si>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</si>
  <si>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</si>
  <si>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</si>
  <si>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</si>
  <si>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</si>
  <si>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</si>
  <si>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</si>
  <si>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</si>
  <si>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</si>
  <si>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</si>
  <si>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</si>
  <si>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</si>
  <si>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</si>
  <si>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</si>
  <si>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</si>
  <si>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</si>
  <si>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</si>
  <si>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</si>
  <si>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</si>
  <si>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</si>
  <si>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</si>
  <si>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</si>
  <si>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</si>
  <si>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</si>
  <si>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</si>
  <si>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</si>
  <si>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</si>
  <si>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</si>
  <si>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</si>
  <si>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</si>
  <si>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</si>
  <si>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</si>
  <si>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</si>
  <si>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</si>
  <si>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</si>
  <si>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</si>
  <si>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</si>
  <si>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</si>
  <si>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</si>
  <si>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</si>
  <si>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</si>
  <si>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</si>
  <si>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</si>
  <si>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</si>
  <si>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</si>
  <si>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</si>
  <si>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</si>
  <si>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</si>
  <si>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</si>
  <si>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214</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</si>
  <si>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</si>
  <si>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</si>
  <si>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</si>
  <si>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</si>
  <si>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</si>
  <si>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</si>
  <si>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</si>
  <si>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</si>
  <si>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</si>
  <si>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</si>
  <si>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</si>
  <si>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</si>
  <si>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</si>
  <si>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</si>
  <si>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</si>
  <si>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</si>
  <si>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</si>
  <si>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</si>
  <si>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</si>
  <si>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</si>
  <si>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</si>
  <si>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</si>
  <si>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</si>
  <si>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</si>
  <si>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</si>
  <si>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</si>
  <si>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</si>
  <si>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</si>
  <si>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</si>
  <si>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</si>
  <si>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</si>
  <si>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</si>
  <si>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</si>
  <si>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</si>
  <si>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</si>
  <si>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</si>
  <si>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</si>
  <si>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</si>
  <si>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</si>
  <si>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</si>
  <si>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</si>
  <si>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</si>
  <si>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</si>
  <si>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</si>
  <si>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</si>
  <si>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</si>
  <si>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</si>
  <si>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</si>
  <si>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</si>
  <si>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</si>
  <si>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</si>
  <si>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</si>
  <si>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</si>
  <si>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</si>
  <si>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</si>
  <si>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</si>
  <si>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</si>
  <si>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</si>
  <si>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</si>
  <si>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</si>
  <si>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</si>
  <si>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</si>
  <si>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</si>
  <si>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</si>
  <si>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</si>
  <si>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</si>
  <si>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</si>
  <si>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</si>
  <si>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</si>
  <si>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</si>
  <si>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</si>
  <si>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</si>
  <si>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</si>
  <si>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</si>
  <si>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</si>
  <si>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</si>
  <si>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</si>
  <si>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</si>
  <si>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</si>
  <si>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</si>
  <si>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</si>
  <si>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</si>
  <si>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</si>
  <si>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</si>
  <si>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</si>
  <si>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</si>
  <si>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</si>
  <si>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</si>
  <si>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</si>
  <si>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</si>
  <si>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</si>
  <si>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</si>
  <si>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</si>
  <si>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</si>
  <si>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</si>
  <si>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</si>
  <si>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</si>
  <si>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</si>
  <si>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t>
  </si>
  <si>
    <t>七、资源勘探工业信息等支出</t>
  </si>
  <si>
    <t>21562</t>
  </si>
  <si>
    <t xml:space="preserve">    农网还贷资金支出</t>
  </si>
  <si>
    <t>2156202</t>
  </si>
  <si>
    <t xml:space="preserve">      地方农网还贷资金支出</t>
  </si>
  <si>
    <t>2156299</t>
  </si>
  <si>
    <t xml:space="preserve">      其他农网还贷资金支出</t>
  </si>
  <si>
    <t>229</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</si>
  <si>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</si>
  <si>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</si>
  <si>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</si>
  <si>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</si>
  <si>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</si>
  <si>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</si>
  <si>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</si>
  <si>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</si>
  <si>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</si>
  <si>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</si>
  <si>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</si>
  <si>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</si>
  <si>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</si>
  <si>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</si>
  <si>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</si>
  <si>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</si>
  <si>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</si>
  <si>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</si>
  <si>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</si>
  <si>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</si>
  <si>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</si>
  <si>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</si>
  <si>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</si>
  <si>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</si>
  <si>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</si>
  <si>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</si>
  <si>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</si>
  <si>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</si>
  <si>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</si>
  <si>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</si>
  <si>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</si>
  <si>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</si>
  <si>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</si>
  <si>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</si>
  <si>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</si>
  <si>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</si>
  <si>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</si>
  <si>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</si>
  <si>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</si>
  <si>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</si>
  <si>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</si>
  <si>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</si>
  <si>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</si>
  <si>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</si>
  <si>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</si>
  <si>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</si>
  <si>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</si>
  <si>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</si>
  <si>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</si>
  <si>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</si>
  <si>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232</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</si>
  <si>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</si>
  <si>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</si>
  <si>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</si>
  <si>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</si>
  <si>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</si>
  <si>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</si>
  <si>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</si>
  <si>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</si>
  <si>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</si>
  <si>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</si>
  <si>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</si>
  <si>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</si>
  <si>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</si>
  <si>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</si>
  <si>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</si>
  <si>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</si>
  <si>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</si>
  <si>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</si>
  <si>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</si>
  <si>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</si>
  <si>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</si>
  <si>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</si>
  <si>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</si>
  <si>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</si>
  <si>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</si>
  <si>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</si>
  <si>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</si>
  <si>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</si>
  <si>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</si>
  <si>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</si>
  <si>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</si>
  <si>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</si>
  <si>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</si>
  <si>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</si>
  <si>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</si>
  <si>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</si>
  <si>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</si>
  <si>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</si>
  <si>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</si>
  <si>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</si>
  <si>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</si>
  <si>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</si>
  <si>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</si>
  <si>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</si>
  <si>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</si>
  <si>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</si>
  <si>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</si>
  <si>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</si>
  <si>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</si>
  <si>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</si>
  <si>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</si>
  <si>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</si>
  <si>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</si>
  <si>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</si>
  <si>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</si>
  <si>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</si>
  <si>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</si>
  <si>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</si>
  <si>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</si>
  <si>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</si>
  <si>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</si>
  <si>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</si>
  <si>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</si>
  <si>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</si>
  <si>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</si>
  <si>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</si>
  <si>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</si>
  <si>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</si>
  <si>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</si>
  <si>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</si>
  <si>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</si>
  <si>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</si>
  <si>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</si>
  <si>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</si>
  <si>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</si>
  <si>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</si>
  <si>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</si>
  <si>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</si>
  <si>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</si>
  <si>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</si>
  <si>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</si>
  <si>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</si>
  <si>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</si>
  <si>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</si>
  <si>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</si>
  <si>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</si>
  <si>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</si>
  <si>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</si>
  <si>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</si>
  <si>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</si>
  <si>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</si>
  <si>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</si>
  <si>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</si>
  <si>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</si>
  <si>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</si>
  <si>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</si>
  <si>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</si>
  <si>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</si>
  <si>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</si>
  <si>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</si>
  <si>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</si>
  <si>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</si>
  <si>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</si>
  <si>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</si>
  <si>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</si>
  <si>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</si>
  <si>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</si>
  <si>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</si>
  <si>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</si>
  <si>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</si>
  <si>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全市政府性基金支出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</si>
  <si>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</si>
  <si>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</si>
  <si>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</si>
  <si>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</si>
  <si>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</si>
  <si>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</si>
  <si>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</si>
  <si>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</si>
  <si>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</si>
  <si>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</si>
  <si>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</si>
  <si>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</si>
  <si>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</si>
  <si>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2022年市本级政府性基金预算收入情况表</t>
  </si>
  <si>
    <t>市本级政府性基金预算收入</t>
  </si>
  <si>
    <t xml:space="preserve">   政府性基金补助收入</t>
  </si>
  <si>
    <t xml:space="preserve">     政府性基金上解收入</t>
  </si>
  <si>
    <t>2-4  2022年市本级政府性基金预算支出情况表</t>
  </si>
  <si>
    <t>类</t>
  </si>
  <si>
    <t>市本级政府性基金支出</t>
  </si>
  <si>
    <t>2300401</t>
  </si>
  <si>
    <t xml:space="preserve">     政府性基金补助支出</t>
  </si>
  <si>
    <t>203308</t>
  </si>
  <si>
    <t>23011</t>
  </si>
  <si>
    <t xml:space="preserve">   地方政府专项债务转贷支出</t>
  </si>
  <si>
    <t>上年结转对应安排支出</t>
  </si>
  <si>
    <t>2-5  2022年玉溪市市本级政府性基金支出表(州、市对下转移支付)</t>
  </si>
  <si>
    <t>本年支出小计</t>
  </si>
  <si>
    <t>3-1  2022年玉溪市国有资本经营收入预算情况表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</si>
  <si>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</si>
  <si>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</si>
  <si>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</si>
  <si>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</si>
  <si>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</si>
  <si>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</si>
  <si>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</si>
  <si>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</si>
  <si>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</si>
  <si>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</si>
  <si>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</si>
  <si>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</si>
  <si>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</si>
  <si>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</si>
  <si>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</si>
  <si>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</si>
  <si>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</si>
  <si>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</si>
  <si>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</si>
  <si>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</si>
  <si>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</si>
  <si>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</si>
  <si>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</si>
  <si>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</si>
  <si>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</si>
  <si>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</si>
  <si>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</si>
  <si>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</si>
  <si>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</si>
  <si>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</si>
  <si>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</si>
  <si>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</si>
  <si>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</si>
  <si>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</si>
  <si>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</si>
  <si>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全市国有资本经营收入</t>
  </si>
  <si>
    <t>上年结转</t>
  </si>
  <si>
    <t>账务调整收入</t>
  </si>
  <si>
    <t>3-2  2022年玉溪市国有资本经营支出预算情况表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</si>
  <si>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</si>
  <si>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</si>
  <si>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</si>
  <si>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</si>
  <si>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</si>
  <si>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</si>
  <si>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</si>
  <si>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</si>
  <si>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</si>
  <si>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</si>
  <si>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</si>
  <si>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</si>
  <si>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</si>
  <si>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</si>
  <si>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</si>
  <si>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</si>
  <si>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</si>
  <si>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</si>
  <si>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</si>
  <si>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全市国有资本经营支出</t>
  </si>
  <si>
    <t>国有资本经营预算转移支付</t>
  </si>
  <si>
    <t>调出资金</t>
  </si>
  <si>
    <t>结转下年</t>
  </si>
  <si>
    <t>3-3  2022年市本级国有资本经营收入预算情况表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</si>
  <si>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</si>
  <si>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</si>
  <si>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</si>
  <si>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</si>
  <si>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</si>
  <si>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</si>
  <si>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</si>
  <si>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</si>
  <si>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</si>
  <si>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市本级国有资本经营收入</t>
  </si>
  <si>
    <t>3-4  2022年市本级国有资本经营支出预算情况表</t>
  </si>
  <si>
    <t>项   目</t>
  </si>
  <si>
    <t xml:space="preserve">    "三供一业"移交补助支出</t>
  </si>
  <si>
    <t xml:space="preserve">   其他金融国有资本经营预算支出</t>
  </si>
  <si>
    <t>市本级国有资本经营支出</t>
  </si>
  <si>
    <t>3-5  2022年玉溪市本级国有资本经营预算转移支付表（分地区）</t>
  </si>
  <si>
    <t>地  区</t>
  </si>
  <si>
    <t>预算数</t>
  </si>
  <si>
    <t>合  计</t>
  </si>
  <si>
    <t>3-6  2022年玉溪市市本级国有资本经营预算转移支付表（分项目）</t>
  </si>
  <si>
    <t>项目名称</t>
  </si>
  <si>
    <t>市属企业退休人员社会化管理补助资金</t>
  </si>
  <si>
    <t>4-1  2022年玉溪市社会保险基金收入预算情况表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</si>
  <si>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</si>
  <si>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</si>
  <si>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</si>
  <si>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</si>
  <si>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</si>
  <si>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</si>
  <si>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</si>
  <si>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</si>
  <si>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</si>
  <si>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</si>
  <si>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</si>
  <si>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</si>
  <si>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</si>
  <si>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</si>
  <si>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</si>
  <si>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</si>
  <si>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</si>
  <si>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</si>
  <si>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2022年云南省社会保险基金支出预算情况表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</si>
  <si>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</si>
  <si>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</si>
  <si>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</si>
  <si>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</si>
  <si>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</si>
  <si>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</si>
  <si>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</si>
  <si>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</si>
  <si>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</si>
  <si>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</si>
  <si>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</si>
  <si>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</si>
  <si>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</si>
  <si>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</si>
  <si>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4-3  2022年玉溪市市本级社会保险基金收入预算情况表</t>
  </si>
  <si>
    <t>4-4  2022年玉溪市市本级社会保险基金支出预算情况表</t>
  </si>
  <si>
    <t>没有数据，省级不经办</t>
  </si>
  <si>
    <t>5-1  玉溪市2021年地方政府债务限额及余额预算情况表</t>
  </si>
  <si>
    <t>单位：亿元</t>
  </si>
  <si>
    <t>地   区</t>
  </si>
  <si>
    <t>2021年债务限额</t>
  </si>
  <si>
    <t>2021年债务余额预计执行数</t>
  </si>
  <si>
    <t>一般债务</t>
  </si>
  <si>
    <t>专项债务</t>
  </si>
  <si>
    <t>公  式</t>
  </si>
  <si>
    <t>A=B+C</t>
  </si>
  <si>
    <t>B</t>
  </si>
  <si>
    <t>C</t>
  </si>
  <si>
    <t>D=E+F</t>
  </si>
  <si>
    <t>E</t>
  </si>
  <si>
    <t>F</t>
  </si>
  <si>
    <t xml:space="preserve">  玉溪市</t>
  </si>
  <si>
    <t xml:space="preserve">    玉溪市本级</t>
  </si>
  <si>
    <t xml:space="preserve">    红塔区</t>
  </si>
  <si>
    <t xml:space="preserve">    江川区</t>
  </si>
  <si>
    <t xml:space="preserve">    澄江市</t>
  </si>
  <si>
    <t xml:space="preserve">    通海县</t>
  </si>
  <si>
    <t xml:space="preserve">    华宁县</t>
  </si>
  <si>
    <t xml:space="preserve">    易门县</t>
  </si>
  <si>
    <t xml:space="preserve">    峨山彝族自治县</t>
  </si>
  <si>
    <t xml:space="preserve">    新平彝族傣族自治县</t>
  </si>
  <si>
    <t xml:space="preserve">    元江哈尼族彝族傣族自治县</t>
  </si>
  <si>
    <t>注：1.本表反映上一年度本地区、本级及分地区地方政府债务限额及余额预计执行数。</t>
  </si>
  <si>
    <t xml:space="preserve">    2.本表由县级以上地方各级财政部门在本级人民代表大会批准预算后二十日内公开。</t>
  </si>
  <si>
    <t>5-2  玉溪市2021年地方政府一般债务余额情况表</t>
  </si>
  <si>
    <t>项    目</t>
  </si>
  <si>
    <t>执行数</t>
  </si>
  <si>
    <t>一、2020年末地方政府一般债务余额实际数</t>
  </si>
  <si>
    <t>二、2021年末地方政府一般债务余额限额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</si>
  <si>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</si>
  <si>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</si>
  <si>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</si>
  <si>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</si>
  <si>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</si>
  <si>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六、2022年地方财政赤字</t>
  </si>
  <si>
    <t>七、2022年地方政府一般债务余额限额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</si>
  <si>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</si>
  <si>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玉溪市本级2021年地方政府一般债务余额情况表</t>
  </si>
  <si>
    <t xml:space="preserve">    中央转贷地方的国际金融组织和外国政府贷款</t>
  </si>
  <si>
    <t xml:space="preserve">    2021年地方政府一般债券发行额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</si>
  <si>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</si>
  <si>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玉溪市2021年地方政府专项债务余额情况表</t>
  </si>
  <si>
    <t>一、2020年末地方政府专项债务余额实际数</t>
  </si>
  <si>
    <t>二、2021年末地方政府专项债务余额限额</t>
  </si>
  <si>
    <t>三、2021年地方政府专项债务发行额</t>
  </si>
  <si>
    <t>四、2021年地方政府专项债务还本额</t>
  </si>
  <si>
    <t>五、2021年末地方政府专项债务余额预计执行数</t>
  </si>
  <si>
    <t>六、2022年地方政府专项债务新增限额</t>
  </si>
  <si>
    <t>七、2021年末地方政府专项债务余额限额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</si>
  <si>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</si>
  <si>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玉溪市本级2021年地方政府专项债务余额情况表</t>
  </si>
  <si>
    <t>六、2021年地方政府专项债务新增限额</t>
  </si>
  <si>
    <t>七、2022年末地方政府专项债务余额限额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</si>
  <si>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</si>
  <si>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玉溪市地方政府债券发行及还本
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</si>
  <si>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</si>
  <si>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</si>
  <si>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</si>
  <si>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</si>
  <si>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</si>
  <si>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</si>
  <si>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</si>
  <si>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</si>
  <si>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</si>
  <si>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</si>
  <si>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</si>
  <si>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</si>
  <si>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</si>
  <si>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</si>
  <si>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</si>
  <si>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</si>
  <si>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</si>
  <si>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</si>
  <si>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</si>
  <si>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</si>
  <si>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</si>
  <si>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</si>
  <si>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</si>
  <si>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</si>
  <si>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</si>
  <si>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</si>
  <si>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</si>
  <si>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</si>
  <si>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</si>
  <si>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</si>
  <si>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</si>
  <si>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玉溪市2022年地方政府债务限额提前下达情况表</t>
  </si>
  <si>
    <t>下级</t>
  </si>
  <si>
    <t>一、2021年地方政府债务限额</t>
  </si>
  <si>
    <t>其中： 一般债务限额</t>
  </si>
  <si>
    <t xml:space="preserve">       专项债务限额</t>
  </si>
  <si>
    <t>二、提前下达的2022年新增地方政府债务限额</t>
  </si>
  <si>
    <t>注：本表反映本地区及本级年初预算中列示提前下达的新增地方政府债务限额情况，由县级以上地方各级财政部门在本级人民代表大会批准预算后二十日内公开。</t>
  </si>
  <si>
    <t>5-8  玉溪市2022年年初新增地方政府债券资金安排表</t>
  </si>
  <si>
    <t>序号</t>
  </si>
  <si>
    <t>项目类型</t>
  </si>
  <si>
    <t>项目主管部门</t>
  </si>
  <si>
    <t>债券性质</t>
  </si>
  <si>
    <t>债券规模</t>
  </si>
  <si>
    <t>云南省S45永金高速新平（戛洒）至元江（红光）段（新平段）</t>
  </si>
  <si>
    <t>政府收费公路</t>
  </si>
  <si>
    <t>玉溪市交通局</t>
  </si>
  <si>
    <t>专项债券</t>
  </si>
  <si>
    <t>澄江至华宁高速公路（华宁段）</t>
  </si>
  <si>
    <t>峨山至石屏至红河高速公路（玉溪段）</t>
  </si>
  <si>
    <t>玉溪高新区中小企业孵化园及配套基础设施建设项目</t>
  </si>
  <si>
    <t>产业园区基础设施</t>
  </si>
  <si>
    <t>玉溪市红塔区
工业和信息化局</t>
  </si>
  <si>
    <t>玉溪高新区云南高端数控园基础设施及配套建设项目</t>
  </si>
  <si>
    <t>6-1   2022年市级重大政策和重点项目绩效目标表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</si>
  <si>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</si>
  <si>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</si>
  <si>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</si>
  <si>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</si>
  <si>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</si>
  <si>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</si>
  <si>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</si>
  <si>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</si>
  <si>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</si>
  <si>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</si>
  <si>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玉溪市乡村振兴局</t>
  </si>
  <si>
    <t xml:space="preserve">    玉溪市贫困地区农村饮水安全巩固提升和人居环境整治项目经费</t>
  </si>
  <si>
    <t>现已完成了贫困地区农村饮水安全巩固提升项目108件和贫困地区人居环境整治示范村项目100件，解决了604个自然村，3.4户12.3万人的饮水安全问题，其中建档立卡贫困户0.6户2.2万人,占受益人口比例为17.82%。贫困地区农村饮水集中供水率、自来水普及率分别达95.5%和91.5%以上；解决了100个自然村，0.8万户3.0万人的人居环境，其中建档立卡贫困户0.3万户1.1万人，有效解决了贫困地区人居环境脏乱差的问题。根据市政府批复回复意见，该项目奖补资金和全费用固定综合费36614.68万元由市级财政纳入预算分3年奖补。2020年已安排市级预算奖补资金奖补6488.27万元，2021年已安排市级预算奖补资金15588.25万元。为确保项目如期推进，发挥应有经济、社会效益，2022年预算资金1339.81万元，主要用直接工程费、项目管理费、全费用综合费的奖补，其中：1季度奖补4000万元，2季度奖补4000万元，3季度奖补4000万元，4季度奖补139.81万元。</t>
  </si>
  <si>
    <t>产出指标</t>
  </si>
  <si>
    <t/>
  </si>
  <si>
    <t>数量指标</t>
  </si>
  <si>
    <t>受益自然村</t>
  </si>
  <si>
    <t>&gt;=</t>
  </si>
  <si>
    <t>604</t>
  </si>
  <si>
    <t>个</t>
  </si>
  <si>
    <t>定性指标</t>
  </si>
  <si>
    <t>受益自然村个数</t>
  </si>
  <si>
    <t>实施贫困地区农村饮水安全巩固提升项目</t>
  </si>
  <si>
    <t>=</t>
  </si>
  <si>
    <t>108</t>
  </si>
  <si>
    <t>件</t>
  </si>
  <si>
    <t>实施贫困地区农村饮水安全巩固提升项目108件</t>
  </si>
  <si>
    <t>实施贫困地区人居环境整治示范村项目</t>
  </si>
  <si>
    <t>100</t>
  </si>
  <si>
    <t>实施贫困地区人居环境整治示范村项目100件</t>
  </si>
  <si>
    <t>质量指标</t>
  </si>
  <si>
    <t>供水保证率</t>
  </si>
  <si>
    <t>90</t>
  </si>
  <si>
    <t>%</t>
  </si>
  <si>
    <t>饮水安全巩固提升项目供水保证率</t>
  </si>
  <si>
    <t>时效指标</t>
  </si>
  <si>
    <t>奖补资金兑付时限</t>
  </si>
  <si>
    <t>&lt;=</t>
  </si>
  <si>
    <t>2022年12月31日</t>
  </si>
  <si>
    <t>年-月-日</t>
  </si>
  <si>
    <t>2022年12月31日前完成奖补资金兑付</t>
  </si>
  <si>
    <t>成本指标</t>
  </si>
  <si>
    <t>2022年度奖补金额</t>
  </si>
  <si>
    <t>13339.81</t>
  </si>
  <si>
    <t>万元</t>
  </si>
  <si>
    <t>兑付奖补资金不小于12538.696万元</t>
  </si>
  <si>
    <t>效益指标</t>
  </si>
  <si>
    <t>社会效益指标</t>
  </si>
  <si>
    <t>★受益建档立卡贫困人口数（≥**人）</t>
  </si>
  <si>
    <t>3.3</t>
  </si>
  <si>
    <t>万人次</t>
  </si>
  <si>
    <t>受益建档立卡贫困人口数</t>
  </si>
  <si>
    <t>农村产业融合发展和人居环境改善</t>
  </si>
  <si>
    <t>互促互进</t>
  </si>
  <si>
    <t>定量指标</t>
  </si>
  <si>
    <t>可持续影响指标</t>
  </si>
  <si>
    <t>满意度指标</t>
  </si>
  <si>
    <t>服务对象满意度指标</t>
  </si>
  <si>
    <t>受益人口满意度</t>
  </si>
  <si>
    <t>按第三方评估标准，受益群众满意度达90%以上</t>
  </si>
  <si>
    <t>玉溪市发展和改革委员会</t>
  </si>
  <si>
    <t xml:space="preserve">    2022年对县级重点项目前期工作专项经费</t>
  </si>
  <si>
    <t>根据市政府安排，尽快完成前期工作任务目标，确保项目能够尽快落地，谋划新增的一批具备全局性、引领性、基础性的重大项目，有利于我市完成固定资产投资任务。。具体完成绩效指标为：
1.项目工作目标完成率达到100%；
2.助力县（市、区)100%完成2022固定资产投资任务；
3.项目完成及时性达到90%；
4.助力各县（市、区）100%完成全年GDP目标任务；
5.群众满意度达到70%。</t>
  </si>
  <si>
    <t>项目工作目标完成率</t>
  </si>
  <si>
    <t>反映前期工作目标完成的情况。项目工作目标完成率=完成前期工作目标任务的项目数/安排前期工作经费的项目×100%。</t>
  </si>
  <si>
    <t>助力县（市、区)完成2022固定资产投资任务</t>
  </si>
  <si>
    <t>反映各县（市、区）前期工作目标完成情况。</t>
  </si>
  <si>
    <t>项目完成及时性</t>
  </si>
  <si>
    <t>反映项目完成的及时性。项目完成及时性=按要求及时完成的项目数/项目总数×100%。</t>
  </si>
  <si>
    <t>经济效益指标</t>
  </si>
  <si>
    <t>助力各县（市、区）完成全年GDP目标任务</t>
  </si>
  <si>
    <t>助推</t>
  </si>
  <si>
    <t>发挥固定资产投资拉动关键作用，全市经济社会协调发展，100%完成全年GDP目标任务</t>
  </si>
  <si>
    <t>群众满意度</t>
  </si>
  <si>
    <t>70</t>
  </si>
  <si>
    <t>通过问卷调查群众满意度。群众满意度=满意问卷数/有效问卷数×100%。</t>
  </si>
  <si>
    <t xml:space="preserve">    2022年市本级重点项目前期工作专项经费</t>
  </si>
  <si>
    <t>根据市委、市政府安排，尽快完成前期工作任务目标，确保项目能够尽快落地，谋划新增的一批具备全局性、引领性、基础性的重大项目，有利于我市完成固定资产投资任务。具体完成绩效指标为：
1.项目工作目标完成率达到100%；
2.项目完成及时性达到90%；
3.助力重点行业100%完成固定资产全年目标任务；
4.助力全市GDP完成全年目标任务；
5.群众满意度达到70%。</t>
  </si>
  <si>
    <t>助力重点行业完成固定资产全年目标任务</t>
  </si>
  <si>
    <t>反映重点行业前期工作目标完成情况。</t>
  </si>
  <si>
    <t>助力全市GDP完成全年目标任务</t>
  </si>
  <si>
    <t>玉溪市商务局</t>
  </si>
  <si>
    <t xml:space="preserve">    玉溪海关建设补助资金</t>
  </si>
  <si>
    <t>玉溪海关综合用房通过验收并移交给玉溪海关投入使用。玉溪海关建成运营后，玉溪市拥有本地处理办理进出口货物报关、减免税、加工贸易等通关手续能力，玉溪企业可直接在当地办理进出口货物报关、报检、减免税、加工贸易等通关手续，将进一步压缩企业通关时间，提高通关效率，降低通关成本。围绕玉溪海关，将形成一批中介服务机构，带动仓储、物流、餐饮、住宿等产业的发展。在服务外经贸企业的同时，提供大量的就业岗位，吸引更多资金、专业人才的进入。将进一步健全和完善玉溪外向型经济的保障和支撑体系，为我市扩大招商引资夯实基础，促进加工型生产企业的进入，推动玉溪产业结构和外贸结构的调整，促进外贸企业提质转型。</t>
  </si>
  <si>
    <t>总建筑面积</t>
  </si>
  <si>
    <t>20990.54</t>
  </si>
  <si>
    <t>平方米</t>
  </si>
  <si>
    <t>反映建设工程量完成情况。</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</si>
  <si>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</si>
  <si>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</si>
  <si>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</si>
  <si>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</si>
  <si>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综合业务用房面积</t>
  </si>
  <si>
    <t>13205.02</t>
  </si>
  <si>
    <t>反映综合业务用房工程量完成情况。</t>
  </si>
  <si>
    <t>生活配套用房面积</t>
  </si>
  <si>
    <t>4710.56</t>
  </si>
  <si>
    <t>反映生活配套用房工程量完成情况。</t>
  </si>
  <si>
    <t>地下部分面积</t>
  </si>
  <si>
    <t>3074.96</t>
  </si>
  <si>
    <t>反映地下部分工程量完成情况。</t>
  </si>
  <si>
    <t>竣工验收合格率</t>
  </si>
  <si>
    <t>反映项目验收情况。
竣工验收合格率=（验收合格单元工程数量/完工单元工程总数）×100%。</t>
  </si>
  <si>
    <t>项目投入使用后服务企业户数</t>
  </si>
  <si>
    <t>户</t>
  </si>
  <si>
    <t>反映项目投入使用后服务企业的数量。</t>
  </si>
  <si>
    <t>服务对象满意度</t>
  </si>
  <si>
    <t>反映服务对象对提供服务的整体满意情况。
服务对象满意度=（对提供服务的整体满意的人数/问卷调查人数）*100%</t>
  </si>
  <si>
    <t>玉溪市烟草产业服务中心</t>
  </si>
  <si>
    <t xml:space="preserve">    烤烟产业发展扶持专项资金</t>
  </si>
  <si>
    <t>2022年烤烟产业发展扶持专项资金项目实施主要绩效目标：
（一）全市计划种植烟叶58.4万亩
（二）种植烟叶涉及县（市、区）：9个
（三）种植烟叶涉及烟农户数：≧6万户
（四）县乡烤烟生产组织工作经费 
总额：（2+2）x160=640万元（县2元/担、乡2元/担）
（五）村组烤烟生产奖励经费
总额：（8+4）x160=1920万元（村8元/担、组4元/担）
（六）烟叶收购均价：≧32.55元/公斤
（七）上等烟比例：≧72%
（八）计划实现烟农交售烟叶收入：≧26.04亿元
（九）计划实现烟叶税收入：≧5.73亿元
（十）完成烟叶计划量收购率：100%
（十一）烟叶商品化育苗率：100%
（十二）烟叶专业化育苗率：100%
（十三）红塔集团特需烟叶种植品种：K326、KRK26、</t>
  </si>
  <si>
    <t>完成计划烤烟种植面积</t>
  </si>
  <si>
    <t>58.4</t>
  </si>
  <si>
    <t>万亩</t>
  </si>
  <si>
    <t>指令性完成烟叶种植面积58.4万亩</t>
  </si>
  <si>
    <t>完成计划烤烟收购量</t>
  </si>
  <si>
    <t>8000</t>
  </si>
  <si>
    <t>万公斤</t>
  </si>
  <si>
    <t>指令性完成烟叶收购量8000万公斤（160万担）</t>
  </si>
  <si>
    <t>烟叶种植县（市、区）</t>
  </si>
  <si>
    <t>9</t>
  </si>
  <si>
    <t>9县（市、区）--红塔区江川区澄江市通海县华宁县易门县峨山县新平县元江县</t>
  </si>
  <si>
    <t>县乡烤烟生产组织工作经费</t>
  </si>
  <si>
    <t>640</t>
  </si>
  <si>
    <t>给予9县（市、区）县乡烤烟生产组织工作经费 640万元</t>
  </si>
  <si>
    <t>村组烤烟生产奖励经费</t>
  </si>
  <si>
    <t>1920</t>
  </si>
  <si>
    <t>给予9县（市、区）村组烤烟生产奖励经费1920万元</t>
  </si>
  <si>
    <t>种植烟叶户数</t>
  </si>
  <si>
    <t>60000</t>
  </si>
  <si>
    <t>为更好稳定烟区规模，出台各类扶持政策，鼓励烟农积极种烟，根据烟农种植意愿及签订合同负数大于等于6万户</t>
  </si>
  <si>
    <t>红塔集团特需烟叶种植品种</t>
  </si>
  <si>
    <t>2</t>
  </si>
  <si>
    <t>种植红塔集团特需的K326、KRK26两个烟叶品种</t>
  </si>
  <si>
    <t>烟叶计划量收购率</t>
  </si>
  <si>
    <t>按国家下达指标全面完成烟叶收购量100%的指标</t>
  </si>
  <si>
    <t>烟叶商品化育苗率</t>
  </si>
  <si>
    <t>按照烟叶种植标准100%完成烟叶商品化育苗</t>
  </si>
  <si>
    <t>烟叶专业化育苗率</t>
  </si>
  <si>
    <t>按照烟叶种植标准100%完成烟叶专业化育苗</t>
  </si>
  <si>
    <t>烟叶育苗时间</t>
  </si>
  <si>
    <t>35</t>
  </si>
  <si>
    <t>天</t>
  </si>
  <si>
    <t>烟叶小苗育苗时间需大于等于35天</t>
  </si>
  <si>
    <t>烟苗集中移栽时间</t>
  </si>
  <si>
    <t>30</t>
  </si>
  <si>
    <t>烟叶小苗移栽时间需小于等于30天</t>
  </si>
  <si>
    <t>烟叶烘烤后收购时限</t>
  </si>
  <si>
    <t>55</t>
  </si>
  <si>
    <t>烟叶烘烤后收购时限小于等于50天</t>
  </si>
  <si>
    <t>烟叶大田生长期限</t>
  </si>
  <si>
    <t>120</t>
  </si>
  <si>
    <t>烟叶大田生长期限需大于等于120天</t>
  </si>
  <si>
    <t>完成烟叶税收入</t>
  </si>
  <si>
    <t>5.73</t>
  </si>
  <si>
    <t>亿元</t>
  </si>
  <si>
    <t>根据烤烟实际收购量测算，计划完成烟叶税收入大于等于5.73亿元</t>
  </si>
  <si>
    <t>完成烟农交售烟叶收入</t>
  </si>
  <si>
    <t>26.04</t>
  </si>
  <si>
    <t>根据烤烟实际收购量测算，计划完成烟农收入 大于等于26.04亿元</t>
  </si>
  <si>
    <t>完成上等烟比例</t>
  </si>
  <si>
    <t>72</t>
  </si>
  <si>
    <t>根据玉溪市烟草公司收购结束后实时数据得出， 计划完成上等烟比例大于等于72%</t>
  </si>
  <si>
    <t>完成烟叶收购均价</t>
  </si>
  <si>
    <t>32.55</t>
  </si>
  <si>
    <t>元/公斤</t>
  </si>
  <si>
    <t>根据玉溪市烟草公司收购结束后实时数据得出， 计划完成烟叶收购均价大于等32.55元/公斤</t>
  </si>
  <si>
    <t>烤烟种植地区对烤烟产业发展扶持专项资金项目满意度</t>
  </si>
  <si>
    <t>80</t>
  </si>
  <si>
    <t>通过平时工作的走访，县乡和村组对烤烟生产组织工作经费、村组烤烟生产奖励经费希望持续投入并提高标准。</t>
  </si>
  <si>
    <t>玉溪市科学技术局</t>
  </si>
  <si>
    <t xml:space="preserve">  研发投入引导专项资金</t>
  </si>
  <si>
    <t>以建设创新型城市为目标，遵行“企业主体、政府引导、部门互动、上下联动、社会参与”的原则，引导以企业为主体的全市各类创新机构加大研发投入，提高研发经费投入强度，提升科技创新整体水平，打造玉溪经济发展新引擎，为玉溪实现跨越式发展提供有力的科技支撑。企业创新能力明显增强，形成以企业为主体，高等学校、科研院所协同联动、产学研深度融合的创新格局。通过开展企业培训辅导，联合财政、统计部门等部门采取“一线工作法”深入企业进行实地调研，对企业研发投入统计过程中的难点进行“一对一、面对面、点对点”指导帮助，和企业技术人员、财务人员一起对研发活动特点进行认真研究分析，充分挖掘企业研发活动潜力，从项目立项、成果形式、资金归集、统计上报各个环节一一把关，力求做到研发活动程序规范、原始材料齐全、上报数据精确。确保全社会研发投入稳定增长，年均增速10%以上，研究与试验发展经费投入力争达26亿元（该指标为跨年确认指标，国家统计局每年9月份左右审定公示上年数）。</t>
  </si>
  <si>
    <t>研究与试验发展经费投入</t>
  </si>
  <si>
    <t>26</t>
  </si>
  <si>
    <t>反映研究与试验发展经费投入数量</t>
  </si>
  <si>
    <t>统计年报中填报研发经费的企业</t>
  </si>
  <si>
    <t>40</t>
  </si>
  <si>
    <t>指标值为相对值，反映统计年报中填报研发经费的企业的比重</t>
  </si>
  <si>
    <t>培训人数</t>
  </si>
  <si>
    <t>400</t>
  </si>
  <si>
    <t>人</t>
  </si>
  <si>
    <t>指标值为绝对值，反映开展培训情况</t>
  </si>
  <si>
    <t>按项目计划进度完成率</t>
  </si>
  <si>
    <t>指标值为相对值，用以反映项目产出时效目标实现程度</t>
  </si>
  <si>
    <t>降低企业成本</t>
  </si>
  <si>
    <t>5000</t>
  </si>
  <si>
    <t>反映补助有效降低受助企业平均成本的情况。</t>
  </si>
  <si>
    <t>全社会研发投入年增长</t>
  </si>
  <si>
    <t>10</t>
  </si>
  <si>
    <t>反映全社会研发投入与上年同期对比的增长率</t>
  </si>
  <si>
    <t>项目单位满意度</t>
  </si>
  <si>
    <t>指标值应为相对值（百分比），指标等于抽样达标企业户数/抽样企业总户数，用以反映社会公众或服务对象对该项目实施的满意程度。</t>
  </si>
  <si>
    <t>中国共产党玉溪市委员会统一战线工作部</t>
  </si>
  <si>
    <t xml:space="preserve">  玉溪市创建全国民族团结进步示范市经费</t>
  </si>
  <si>
    <t>本项目为争创“2022年全国民族团结进步示范市”市对下专项经费，项目具体由各县市区实施。目标为：支持各县市区创建100示范单位、1个示范县、5个教育基地；支持各县市区广泛开展民族团结进步宣传教育活动，推进八进活动覆盖率达到100%。通过项目实施，推进全市各县市区民族团结进步创建工作走上新台阶，有效化解民族宗教领域矛盾纠纷，维护民族团结和谐，为迎接国家、省级验收“全国民族团结进步示范市”实地考核、互观互检做好筹备。</t>
  </si>
  <si>
    <t>争创民族团结进步示范县</t>
  </si>
  <si>
    <t>1</t>
  </si>
  <si>
    <t>反映支持县级创建示范县个数</t>
  </si>
  <si>
    <t>争创县级民族团结进步教育基地</t>
  </si>
  <si>
    <t>5</t>
  </si>
  <si>
    <t>反映支持县级创建教育基地个数</t>
  </si>
  <si>
    <t>开展社会面示范创建宣传次数</t>
  </si>
  <si>
    <t>次</t>
  </si>
  <si>
    <t>反映开展社会面宣传教育活动次数</t>
  </si>
  <si>
    <t>开展“进机关、进企业、进乡镇、进社区、进学校、进宗教活动场所、进军（警）营、进家庭““八进”活动</t>
  </si>
  <si>
    <t>8</t>
  </si>
  <si>
    <t>反映开展八进活动覆盖情况</t>
  </si>
  <si>
    <t>推动民族宗教关系和谐发展</t>
  </si>
  <si>
    <t>长期</t>
  </si>
  <si>
    <t>年</t>
  </si>
  <si>
    <t>反映民族关系和谐发展情况。</t>
  </si>
  <si>
    <t>民族宗教领域矛盾纠纷排查调处率</t>
  </si>
  <si>
    <t>反映矛盾纠纷调处情况。调处率=实际调处案件个数/总案件个数*100%</t>
  </si>
  <si>
    <t>反映社会公众或服务对象对该项目实施的满意程度。</t>
  </si>
  <si>
    <t>玉溪市住房和城乡建设局</t>
  </si>
  <si>
    <t xml:space="preserve">    中央财政中西部城镇污水处理提质增效专项资金</t>
  </si>
  <si>
    <t>按照《云南省住房和城乡建设厅云南省生态环境厅云南省发展和改革委员会关于印发云南省城镇污水处理提质增效三年行动实施方案（2019-2021 年）的通知》（云建城〔2019〕167 号），到2019 年玉溪市污水处理厂进水BOD 浓度达到100mg/L；2020 年玉溪市污水处理厂进水BOD 浓度达到107mg/L；2021 年玉溪市污水处理厂进水BOD 浓度达到114mg/L；城市建成区基本消除黑臭水体，城市完成城镇污水处理设施提标改造，到2021 年底，城市建成区基本消除生活污水直排口，基本消除城中村、老旧城区、城乡结合部生活污水收集处理设施空白区，基本完成市政雨污错接混接治理及破旧管网修复改造，进一步建立健全管理机制，城市生活污水集中收集效能显著提高。</t>
  </si>
  <si>
    <t>9条道路的雨污管网改造</t>
  </si>
  <si>
    <t>条</t>
  </si>
  <si>
    <t>反映改造工程完成情况</t>
  </si>
  <si>
    <t>反映按照建设工程施工合同完成验收的情况。按时完工率=按时完工的子项目数/应完成项目数*100%</t>
  </si>
  <si>
    <t>工程质量合格率</t>
  </si>
  <si>
    <t>反映满足质量标准，一次性验收合格的情况。质量合格率=质量验收合格项目数/项目总数*100%</t>
  </si>
  <si>
    <t>污水处理厂进水BOD 浓度提升</t>
  </si>
  <si>
    <t>1144mg/L</t>
  </si>
  <si>
    <t>立方米</t>
  </si>
  <si>
    <t>反映污水被有机物污染的程度，污水中所含有机物越多，则消耗氧量亦越多，BOD数值也越高</t>
  </si>
  <si>
    <t>受益对象满意度</t>
  </si>
  <si>
    <t>85</t>
  </si>
  <si>
    <t>反映项目实施后群众的满意度情况</t>
  </si>
  <si>
    <t xml:space="preserve">    农村危房改造贷款贴息补助资金</t>
  </si>
  <si>
    <t>履行贷款职责，按照中共玉溪市委  玉溪市人民政府印发《关于加快推进全市农村危房改造和抗震安居工程建设的实施意见》的通知（玉发〔2015〕28号）、《关于印发云南省农村危房改造和抗震安居工程建设专项贷款实施细则（试行）的通知》，按照省、市优惠政策，支付9个县区2022年度政府应承担的贴息资金5597.05万元，资金拨付率达到100%；保障贷款农户住房安全，2个普查县顺利通过国家脱贫验收，解决绩效评价指出资金不到位问题，化解老百姓上访事件。</t>
  </si>
  <si>
    <t>支付农危改农户贷款贴息资金的县区数量</t>
  </si>
  <si>
    <t>支付6县2区1市农户贷款贴息资金</t>
  </si>
  <si>
    <t>农危改农户贷款贴息资金拨付率</t>
  </si>
  <si>
    <t>及时全额拨付农户贷款贴息资金</t>
  </si>
  <si>
    <t>支付农户贷款贴息资金时间</t>
  </si>
  <si>
    <t>&lt;</t>
  </si>
  <si>
    <t>2022年12月</t>
  </si>
  <si>
    <t>2022年12月以前 拨付农户贷款贴息资金</t>
  </si>
  <si>
    <t>支付农户贷款贴息资金</t>
  </si>
  <si>
    <t>5597.05</t>
  </si>
  <si>
    <t>支付6县2区1市农户贷款贴息资金5597.05万元</t>
  </si>
  <si>
    <t>贷款农户住房安全有保障</t>
  </si>
  <si>
    <t>贷款农户的危房改造后，住房安全得到保障</t>
  </si>
  <si>
    <t>普查县顺利通过国家脱贫验收</t>
  </si>
  <si>
    <t>2020年8月，江川区、易门县顺利通过国家考核验收</t>
  </si>
  <si>
    <t>农信社向全市2015、2016、2017、2018、2019年度实施农村危房改造及地震安居工程农户贷款，按照省、市优惠政策，支付2017—2019年度政府应承担的贴息资金</t>
  </si>
  <si>
    <t xml:space="preserve">    城市管网专项资金</t>
  </si>
  <si>
    <t>根据玉溪海绵城市监测评价系统及管控平台建设方案开展项目建设，在已建成的海绵设施设置监测点位90个以上，安装流量计、液位计等设备120台以上，确保平台及设备能正常运行，通过在线监测、数学模型等先进技术，并结合人工采样与化验、现场检验等手段，构建综合检测与评估体系，多方位记录海绵城市建设相关设施建设运行情况，为考核与评估提供依据，让使用单位满意度达80%以上。根据城市管网专项资金安排情况，目前已支付3103.6775万元，剩余1032.0021万元未支付，需于2022年用中央补助资金结转1032.0021万元支付。</t>
  </si>
  <si>
    <t>监测点位</t>
  </si>
  <si>
    <t>反映实际点位布置情况。</t>
  </si>
  <si>
    <t>安装设备</t>
  </si>
  <si>
    <t>台</t>
  </si>
  <si>
    <t>反映实际安装设备情况。</t>
  </si>
  <si>
    <t>平台正常运行</t>
  </si>
  <si>
    <t>项</t>
  </si>
  <si>
    <t>平台实际工作情况。</t>
  </si>
  <si>
    <t>设备正常工作</t>
  </si>
  <si>
    <t>设备实际工作情况。</t>
  </si>
  <si>
    <t>为海绵城市建设成效提供数据支撑</t>
  </si>
  <si>
    <t>项目实际运行情况。</t>
  </si>
  <si>
    <t>使用对象满意度</t>
  </si>
  <si>
    <t>反映使用对象满意度情况。</t>
  </si>
  <si>
    <t xml:space="preserve">    污水处理服务费缺口资金专项资金</t>
  </si>
  <si>
    <t>1.保证污水处理厂污染治理设施、设备安全稳定运行，安全“0”事故，无重大环保污染事件；2.确保污水处理厂出水水质达到《城镇污水处理厂污染物排放标准》GB18918-2002一级A排放标准，日均出水水质达标率100%；3.做好玉溪市中心城区老百姓生活污水处理，全年污水处理率达95%；4.承接玉溪市“环保设施对外公众开放”宣教活动，本年度完成满意度评价指标达到良好等级，为改善玉溪市水环境质量及可持续发展做作贡献。</t>
  </si>
  <si>
    <t>污水处理负荷</t>
  </si>
  <si>
    <t>1、污水处理负荷达标率指标占比为10分；
2、污水处理负荷=实际日均处理水量/设计日均处理水量*100%</t>
  </si>
  <si>
    <t>出水水质达标率</t>
  </si>
  <si>
    <t>1、出水水质达标率指标占比为20分；
2、出水水质达标率＝水质达标天数/总运行天数*100%</t>
  </si>
  <si>
    <t>年度吨水电耗</t>
  </si>
  <si>
    <t>0.4</t>
  </si>
  <si>
    <t>千瓦时</t>
  </si>
  <si>
    <t>1、节能降耗中的年度吨水电耗指标占比为10分；
2、年度吨水电耗＝用电量/实际处理水量*100%</t>
  </si>
  <si>
    <t>年产值</t>
  </si>
  <si>
    <t>3500</t>
  </si>
  <si>
    <t>1、年产值指标占比为10分；
2、年产值＝日处理水量*服务单价*天数</t>
  </si>
  <si>
    <t>污水处理率</t>
  </si>
  <si>
    <t>95</t>
  </si>
  <si>
    <t>1、污水处理率指标占比为10分；
2、污水处理率＝污水处理量/（自来水供水量*０.８５）*100%</t>
  </si>
  <si>
    <t>生态效益指标</t>
  </si>
  <si>
    <t>污染物COD削减量</t>
  </si>
  <si>
    <t>8500</t>
  </si>
  <si>
    <t>吨</t>
  </si>
  <si>
    <t>1、污染物COD削减量指标占比为10分；
2、污染物削减量=处理水量*（进水浓度-出水浓度）</t>
  </si>
  <si>
    <t>NH3-N削减量</t>
  </si>
  <si>
    <t>500</t>
  </si>
  <si>
    <t>1、NH3-N削减量指标占比为10分；
2、污染物削减量=处理水量*（进水浓度-出水浓度）</t>
  </si>
  <si>
    <t>1、满意度指标占比10分；
2、满意度＝满意数量/调查总数量　</t>
  </si>
  <si>
    <t>6-2  重点工作情况解释说明汇总表</t>
  </si>
  <si>
    <t>2022年工作重点及工作情况</t>
  </si>
  <si>
    <t>（一）聚焦党的领导，坚定不移树牢政治机关意识。始终坚持党对财政工作的全面领导，坚决贯彻落实习近平总书记对经济工作特别是对财政工作的重要指示批示精神，坚持以政领财、以财辅政，切实把“两个确立”、“两个维护”作为最高政治原则和根本政治规矩来执行，把准财政工作方向，不断强化“财”自觉服从服务于“政”的意识，着力把党领导经济工作的制度优势转化为财政治理效能，为建设高质量可持续玉溪财政提供坚强政治保证。
（二）聚焦自力更生，多管齐下激发内生发展动力。坚决贯彻落实减税降费相关政策要求，向市场“让利”、“让空间”，支持中小微企业、个体户、制造业等发展，增强市场主体活力。认真落实收入组织各项措施，依法依规组织征收各项税费收入，加强重点税源监控，加强稽查清欠清漏，做到应收尽收，确保税收收入平稳增长。以落实省财政厅《关于进一步规范和加强行政事业单位国有资产管理的通知》为契机，以财政电子票据管理及收缴电子化改革试点为抓手，实行目标管理责任制，做到应收尽收。规范非税收入管理，落实减征、免征收费项目，进一步理顺非税收入征管级次，确保非税收入总体平稳。做优项目库，做实“争取”基础，加大“跑要”步伐，加强向上争取力度。加大国有资产资源盘活力度，对未发挥效益的资源资产进行分类、分策进行盘活，切实提升国有资产使用效益。着力提高市属国有企业的运营能力，支持国有企业完成实体化、市场化转型，使国有企业成为产业发展、财源培植、财政增收新的增长要素，严格执行国企国有资本经营收益上缴比例由10%提高到35%的要求。管好用好专项债券资金，拉动有效投资，适度超前开展基础设施投资，发挥政府投资引导带动作用。紧盯高质量转移支付奖补政策，全面深化县乡财政管理体制改革。认真贯彻落实《关于提升乡镇财政公共服务能力的实施意见》，切实加大对乡镇一级财力的培养，激发乡镇增收积极性，提高县级财政自给率。
（三）聚焦重点产业，集中财力支持财源培植项目。统筹财源建设与支柱产业、优势产业、新兴产业发展，积极培育可靠稳定财源。从项目入手抓实产业发展，想尽办法加大产业投入，打造千亿级园区、千亿级产业集群。持续推动发展财政建设，全市共安排前期工作经费3.80亿元，谋划新增一批具备全局性、引领性、基础性的重大项目，做实做细重大项目前期工作，为加强中央预算内资金、地方政府专项债券资金争取做好充分的前期准备。市级安排产业基金3.00亿元，借助基金专业化运作，助力现代化产业体系建设，支持玉溪建成“一极两区”。安排10个产业链专班工作经费0.10亿元，突出打造重点制造业的优质细分行业，围绕玉溪市10个产业规模实力强、产业链条基础好、龙头企业支撑突出、发展空间较大的重点产业推进全产业链发展。
（四）聚焦惠民利民，持之以恒保障和改善民生。坚持省级“三保”、债务还本付息在预算支出中的优先地位，强化各级责任落实，兜牢“三保”底线。常态化保障好疫情防控相关工作。全力支持粮食等重要农产品稳产保供。保持财政投入强度不变的原则，持续巩固拓展脱贫攻坚成果，全力推进乡村振兴。严格按规定优先保障、重点支持国家和省级、市级统一出台民生政策，应保尽保、全面落实。促进教育高质量发展，落实学前教育、城乡义教、高等教育发展等资金，支持加快推进学前教育普及普惠，补齐农村办学条件短板，开展职业教育提质扩容，促进教育更加公平更有质量，稳步提高社会保障水平。
（五）聚焦底线意识，千方百计防范和化解风险。加强财政运行风险监控，及时预警地方财政风险状况。完善债务风险管控体系，进一步健全规范举债融资的体制机制，严控新增债务，坚决遏制政府隐性债务增量。按照“谁主管、谁负责，谁举借、谁偿还”的原则，积极化解存量债务，实行任务清单和责任清单管理，继续推进“一债一策”的化债方法，妥善化解隐性债务。压紧压实各地防范化解债务风险的主体责任，依法依规筹集资金化解政府债务。严格政府债务预算管理，坚决守住不发生区域性、系统性债务风险的底线。全面启动对县级库款的监控工作，常态化开展资金监控，强化直达资金监控机制效果。严肃财经纪律，坚持深化财税改革与落实财经纪律法规深度融合，严格执行《预算法》、预算法实施条例等法律法规，严肃政府债务监督问责，严厉查处违法违纪行为。
（六）聚焦精准支出，全力以赴提升资金使用效益。坚持党政机关过“紧日子”的要求，严肃财经纪律，强化预算约束和绩效管理，不断提高财政支出的精准性有效性；把严把紧预算支出关口，压减一般性支出，严格审核新增财政支出，严格清理支出政策，大力削减或取消低效无效支出，集中财力保障当前党委政府确定的重点项目。加强财政资源统筹，深入挖掘节支潜力，保证财政支出强度，加快支出进度，推动财力下沉，优化支出重点和结构，用政府权力的“减法”换市场活力的“乘法”。稳步有序支持深入打好污染防治攻坚战。认真履行财会监督主责，紧盯重点领域强化监管，切实提高资金使用效益。
（七）聚焦改革创新，蹄疾步稳提升财政管理效能。全面贯彻落实中央、省关于预算改革的要求，持续开展项目库评审工作。全面取消一般公共预算收入专款专用的规定，强化各项资金来源的统筹。稳步推进财政领域财政事权与支出责任划分工作。紧盯重点工作，统筹运用事前绩效评估、绩效目标审核、事中绩效运行监控和事后绩效评价，切实提高资金使用效益。严格绩效目标审核，绩效目标审核不通过的，一律不得进入项目库，不得安排预算。持续加大预算绩效考核和绩效评价结果应用。转移支付
举借债务
预算绩效
……</t>
  </si>
</sst>
</file>

<file path=xl/styles.xml><?xml version="1.0" encoding="utf-8"?>
<styleSheet xmlns="http://schemas.openxmlformats.org/spreadsheetml/2006/main">
  <numFmts count="33">
    <numFmt numFmtId="176" formatCode="0_ "/>
    <numFmt numFmtId="177" formatCode="#,##0.00_);[Red]\(#,##0.00\)"/>
    <numFmt numFmtId="178" formatCode="#,##0.00_ ;\-#,##0.00;;"/>
    <numFmt numFmtId="179" formatCode="_ * #,##0_ ;_ * \-#,##0_ ;_ * &quot;-&quot;??_ ;_ @_ "/>
    <numFmt numFmtId="180" formatCode="0.0%"/>
    <numFmt numFmtId="181" formatCode="#,##0_ "/>
    <numFmt numFmtId="182" formatCode="0.0"/>
    <numFmt numFmtId="183" formatCode="0\.0,&quot;0&quot;"/>
    <numFmt numFmtId="184" formatCode="&quot;$&quot;#,##0.00_);[Red]\(&quot;$&quot;#,##0.00\)"/>
    <numFmt numFmtId="42" formatCode="_ &quot;￥&quot;* #,##0_ ;_ &quot;￥&quot;* \-#,##0_ ;_ &quot;￥&quot;* &quot;-&quot;_ ;_ @_ "/>
    <numFmt numFmtId="41" formatCode="_ * #,##0_ ;_ * \-#,##0_ ;_ * &quot;-&quot;_ ;_ @_ "/>
    <numFmt numFmtId="185" formatCode="yy\.mm\.dd"/>
    <numFmt numFmtId="186" formatCode="_-* #,##0.00_-;\-* #,##0.00_-;_-* &quot;-&quot;??_-;_-@_-"/>
    <numFmt numFmtId="43" formatCode="_ * #,##0.00_ ;_ * \-#,##0.00_ ;_ * &quot;-&quot;??_ ;_ @_ "/>
    <numFmt numFmtId="187" formatCode="\$#,##0;\(\$#,##0\)"/>
    <numFmt numFmtId="188" formatCode="_-&quot;$&quot;\ * #,##0_-;_-&quot;$&quot;\ * #,##0\-;_-&quot;$&quot;\ * &quot;-&quot;_-;_-@_-"/>
    <numFmt numFmtId="189" formatCode="_(* #,##0.00_);_(* \(#,##0.00\);_(* &quot;-&quot;??_);_(@_)"/>
    <numFmt numFmtId="190" formatCode="&quot;$&quot;#,##0_);[Red]\(&quot;$&quot;#,##0\)"/>
    <numFmt numFmtId="191" formatCode="0.00_ "/>
    <numFmt numFmtId="192" formatCode="#,##0.0_);\(#,##0.0\)"/>
    <numFmt numFmtId="44" formatCode="_ &quot;￥&quot;* #,##0.00_ ;_ &quot;￥&quot;* \-#,##0.00_ ;_ &quot;￥&quot;* &quot;-&quot;??_ ;_ @_ "/>
    <numFmt numFmtId="193" formatCode="_(* #,##0_);_(* \(#,##0\);_(* &quot;-&quot;_);_(@_)"/>
    <numFmt numFmtId="194" formatCode="#,##0_ ;[Red]\-#,##0\ "/>
    <numFmt numFmtId="195" formatCode="\$#,##0.00;\(\$#,##0.00\)"/>
    <numFmt numFmtId="196" formatCode="&quot;$&quot;\ #,##0_-;[Red]&quot;$&quot;\ #,##0\-"/>
    <numFmt numFmtId="197" formatCode="#,##0;\(#,##0\)"/>
    <numFmt numFmtId="198" formatCode="&quot;$&quot;\ #,##0.00_-;[Red]&quot;$&quot;\ #,##0.00\-"/>
    <numFmt numFmtId="199" formatCode="#\ ??/??"/>
    <numFmt numFmtId="200" formatCode="_(&quot;$&quot;* #,##0.00_);_(&quot;$&quot;* \(#,##0.00\);_(&quot;$&quot;* &quot;-&quot;??_);_(@_)"/>
    <numFmt numFmtId="201" formatCode="#,##0.000000"/>
    <numFmt numFmtId="202" formatCode="_-&quot;$&quot;\ * #,##0.00_-;_-&quot;$&quot;\ * #,##0.00\-;_-&quot;$&quot;\ * &quot;-&quot;??_-;_-@_-"/>
    <numFmt numFmtId="203" formatCode="_-* #,##0_-;\-* #,##0_-;_-* &quot;-&quot;_-;_-@_-"/>
    <numFmt numFmtId="204" formatCode="_(&quot;$&quot;* #,##0_);_(&quot;$&quot;* \(#,##0\);_(&quot;$&quot;* &quot;-&quot;_);_(@_)"/>
  </numFmts>
  <fonts count="12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sz val="12"/>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4"/>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2"/>
      <color indexed="8"/>
      <name val="宋体"/>
      <charset val="134"/>
    </font>
    <font>
      <b/>
      <sz val="14"/>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11"/>
      <name val="宋体"/>
      <charset val="134"/>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20"/>
      <color indexed="8"/>
      <name val="华文中宋"/>
      <charset val="134"/>
    </font>
    <font>
      <sz val="14"/>
      <color theme="1"/>
      <name val="宋体"/>
      <charset val="134"/>
      <scheme val="minor"/>
    </font>
    <font>
      <b/>
      <sz val="11"/>
      <name val="宋体"/>
      <charset val="134"/>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sz val="14"/>
      <name val="Arial"/>
      <charset val="134"/>
    </font>
    <font>
      <b/>
      <sz val="11"/>
      <color indexed="8"/>
      <name val="宋体"/>
      <charset val="134"/>
    </font>
    <font>
      <b/>
      <sz val="14"/>
      <color theme="1"/>
      <name val="宋体"/>
      <charset val="134"/>
    </font>
    <font>
      <sz val="14"/>
      <color indexed="10"/>
      <name val="宋体"/>
      <charset val="134"/>
    </font>
    <font>
      <sz val="12"/>
      <color rgb="FFFF0000"/>
      <name val="宋体"/>
      <charset val="134"/>
    </font>
    <font>
      <sz val="12"/>
      <name val="方正黑体_GBK"/>
      <charset val="134"/>
    </font>
    <font>
      <sz val="24"/>
      <color indexed="8"/>
      <name val="宋体"/>
      <charset val="134"/>
    </font>
    <font>
      <sz val="11"/>
      <color indexed="20"/>
      <name val="宋体"/>
      <charset val="134"/>
    </font>
    <font>
      <sz val="11"/>
      <color theme="0"/>
      <name val="宋体"/>
      <charset val="0"/>
      <scheme val="minor"/>
    </font>
    <font>
      <sz val="11"/>
      <color indexed="9"/>
      <name val="宋体"/>
      <charset val="134"/>
    </font>
    <font>
      <b/>
      <sz val="18"/>
      <color indexed="54"/>
      <name val="宋体"/>
      <charset val="134"/>
    </font>
    <font>
      <b/>
      <sz val="11"/>
      <color indexed="56"/>
      <name val="宋体"/>
      <charset val="134"/>
    </font>
    <font>
      <sz val="11"/>
      <color indexed="62"/>
      <name val="宋体"/>
      <charset val="134"/>
    </font>
    <font>
      <sz val="12"/>
      <color indexed="9"/>
      <name val="宋体"/>
      <charset val="134"/>
    </font>
    <font>
      <b/>
      <sz val="11"/>
      <color theme="1"/>
      <name val="宋体"/>
      <charset val="0"/>
      <scheme val="minor"/>
    </font>
    <font>
      <sz val="11"/>
      <color rgb="FF3F3F76"/>
      <name val="宋体"/>
      <charset val="0"/>
      <scheme val="minor"/>
    </font>
    <font>
      <b/>
      <sz val="11"/>
      <color indexed="63"/>
      <name val="宋体"/>
      <charset val="134"/>
    </font>
    <font>
      <sz val="11"/>
      <color indexed="60"/>
      <name val="宋体"/>
      <charset val="134"/>
    </font>
    <font>
      <sz val="11"/>
      <color indexed="17"/>
      <name val="宋体"/>
      <charset val="134"/>
    </font>
    <font>
      <sz val="11"/>
      <color indexed="52"/>
      <name val="宋体"/>
      <charset val="134"/>
    </font>
    <font>
      <b/>
      <sz val="13"/>
      <color indexed="56"/>
      <name val="宋体"/>
      <charset val="134"/>
    </font>
    <font>
      <b/>
      <sz val="18"/>
      <color theme="3"/>
      <name val="宋体"/>
      <charset val="134"/>
      <scheme val="minor"/>
    </font>
    <font>
      <sz val="11"/>
      <color theme="1"/>
      <name val="宋体"/>
      <charset val="0"/>
      <scheme val="minor"/>
    </font>
    <font>
      <sz val="10"/>
      <color indexed="8"/>
      <name val="MS Sans Serif"/>
      <charset val="134"/>
    </font>
    <font>
      <b/>
      <sz val="18"/>
      <color indexed="56"/>
      <name val="宋体"/>
      <charset val="134"/>
    </font>
    <font>
      <b/>
      <sz val="10"/>
      <name val="MS Sans Serif"/>
      <charset val="134"/>
    </font>
    <font>
      <sz val="10"/>
      <name val="MS Sans Serif"/>
      <charset val="134"/>
    </font>
    <font>
      <b/>
      <sz val="9"/>
      <name val="Arial"/>
      <charset val="134"/>
    </font>
    <font>
      <sz val="8"/>
      <name val="Times New Roman"/>
      <charset val="134"/>
    </font>
    <font>
      <sz val="11"/>
      <color rgb="FF9C0006"/>
      <name val="宋体"/>
      <charset val="0"/>
      <scheme val="minor"/>
    </font>
    <font>
      <b/>
      <sz val="11"/>
      <color indexed="9"/>
      <name val="宋体"/>
      <charset val="134"/>
    </font>
    <font>
      <sz val="12"/>
      <color indexed="20"/>
      <name val="宋体"/>
      <charset val="134"/>
    </font>
    <font>
      <b/>
      <sz val="13"/>
      <color theme="3"/>
      <name val="宋体"/>
      <charset val="134"/>
      <scheme val="minor"/>
    </font>
    <font>
      <b/>
      <sz val="15"/>
      <color indexed="56"/>
      <name val="宋体"/>
      <charset val="134"/>
    </font>
    <font>
      <i/>
      <sz val="11"/>
      <color indexed="23"/>
      <name val="宋体"/>
      <charset val="134"/>
    </font>
    <font>
      <b/>
      <sz val="10"/>
      <color indexed="9"/>
      <name val="宋体"/>
      <charset val="134"/>
    </font>
    <font>
      <b/>
      <sz val="10"/>
      <name val="Tms Rmn"/>
      <charset val="134"/>
    </font>
    <font>
      <sz val="11"/>
      <color indexed="10"/>
      <name val="宋体"/>
      <charset val="134"/>
    </font>
    <font>
      <sz val="11"/>
      <color rgb="FF006100"/>
      <name val="宋体"/>
      <charset val="0"/>
      <scheme val="minor"/>
    </font>
    <font>
      <b/>
      <sz val="11"/>
      <color indexed="52"/>
      <name val="宋体"/>
      <charset val="134"/>
    </font>
    <font>
      <sz val="10"/>
      <name val="Arial"/>
      <charset val="134"/>
    </font>
    <font>
      <b/>
      <sz val="11"/>
      <color indexed="54"/>
      <name val="宋体"/>
      <charset val="134"/>
    </font>
    <font>
      <b/>
      <sz val="10"/>
      <name val="Arial"/>
      <charset val="134"/>
    </font>
    <font>
      <sz val="12"/>
      <name val="Helv"/>
      <charset val="134"/>
    </font>
    <font>
      <b/>
      <sz val="11"/>
      <color theme="3"/>
      <name val="宋体"/>
      <charset val="134"/>
      <scheme val="minor"/>
    </font>
    <font>
      <b/>
      <sz val="11"/>
      <color rgb="FFFA7D00"/>
      <name val="宋体"/>
      <charset val="0"/>
      <scheme val="minor"/>
    </font>
    <font>
      <sz val="10"/>
      <name val="Geneva"/>
      <charset val="134"/>
    </font>
    <font>
      <sz val="11"/>
      <color rgb="FFFA7D00"/>
      <name val="宋体"/>
      <charset val="0"/>
      <scheme val="minor"/>
    </font>
    <font>
      <u/>
      <sz val="12"/>
      <color indexed="12"/>
      <name val="宋体"/>
      <charset val="134"/>
    </font>
    <font>
      <sz val="12"/>
      <color indexed="17"/>
      <name val="宋体"/>
      <charset val="134"/>
    </font>
    <font>
      <sz val="10"/>
      <name val="Helv"/>
      <charset val="134"/>
    </font>
    <font>
      <b/>
      <sz val="8"/>
      <color indexed="9"/>
      <name val="宋体"/>
      <charset val="134"/>
    </font>
    <font>
      <sz val="12"/>
      <name val="Times New Roman"/>
      <charset val="134"/>
    </font>
    <font>
      <sz val="9"/>
      <name val="宋体"/>
      <charset val="134"/>
    </font>
    <font>
      <sz val="7"/>
      <name val="Small Fonts"/>
      <charset val="134"/>
    </font>
    <font>
      <b/>
      <sz val="15"/>
      <color theme="3"/>
      <name val="宋体"/>
      <charset val="134"/>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3"/>
      <color indexed="54"/>
      <name val="宋体"/>
      <charset val="134"/>
    </font>
    <font>
      <sz val="11"/>
      <color rgb="FFFF0000"/>
      <name val="宋体"/>
      <charset val="0"/>
      <scheme val="minor"/>
    </font>
    <font>
      <sz val="12"/>
      <color indexed="16"/>
      <name val="宋体"/>
      <charset val="134"/>
    </font>
    <font>
      <u/>
      <sz val="12"/>
      <color indexed="36"/>
      <name val="宋体"/>
      <charset val="134"/>
    </font>
    <font>
      <i/>
      <sz val="11"/>
      <color rgb="FF7F7F7F"/>
      <name val="宋体"/>
      <charset val="0"/>
      <scheme val="minor"/>
    </font>
    <font>
      <b/>
      <sz val="11"/>
      <color rgb="FF3F3F3F"/>
      <name val="宋体"/>
      <charset val="0"/>
      <scheme val="minor"/>
    </font>
    <font>
      <sz val="10"/>
      <name val="楷体"/>
      <charset val="134"/>
    </font>
    <font>
      <b/>
      <sz val="14"/>
      <name val="楷体"/>
      <charset val="134"/>
    </font>
    <font>
      <sz val="8"/>
      <name val="Arial"/>
      <charset val="134"/>
    </font>
    <font>
      <u/>
      <sz val="11"/>
      <color indexed="52"/>
      <name val="宋体"/>
      <charset val="134"/>
    </font>
    <font>
      <b/>
      <sz val="12"/>
      <name val="Arial"/>
      <charset val="134"/>
    </font>
    <font>
      <u/>
      <sz val="11"/>
      <color rgb="FF800080"/>
      <name val="宋体"/>
      <charset val="0"/>
      <scheme val="minor"/>
    </font>
    <font>
      <sz val="12"/>
      <color indexed="9"/>
      <name val="Helv"/>
      <charset val="134"/>
    </font>
    <font>
      <sz val="10"/>
      <name val="仿宋_GB2312"/>
      <charset val="134"/>
    </font>
    <font>
      <b/>
      <sz val="15"/>
      <color indexed="54"/>
      <name val="宋体"/>
      <charset val="134"/>
    </font>
    <font>
      <sz val="10"/>
      <name val="Times New Roman"/>
      <charset val="134"/>
    </font>
    <font>
      <sz val="9"/>
      <name val="微软雅黑"/>
      <charset val="134"/>
    </font>
    <font>
      <u/>
      <sz val="10"/>
      <color indexed="12"/>
      <name val="Times"/>
      <charset val="134"/>
    </font>
    <font>
      <b/>
      <sz val="12"/>
      <color indexed="8"/>
      <name val="宋体"/>
      <charset val="134"/>
    </font>
    <font>
      <sz val="12"/>
      <name val="Courier"/>
      <charset val="134"/>
    </font>
    <font>
      <b/>
      <sz val="18"/>
      <color indexed="62"/>
      <name val="宋体"/>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6"/>
        <bgColor indexed="64"/>
      </patternFill>
    </fill>
    <fill>
      <patternFill patternType="solid">
        <fgColor theme="6"/>
        <bgColor indexed="64"/>
      </patternFill>
    </fill>
    <fill>
      <patternFill patternType="solid">
        <fgColor indexed="10"/>
        <bgColor indexed="64"/>
      </patternFill>
    </fill>
    <fill>
      <patternFill patternType="solid">
        <fgColor indexed="47"/>
        <bgColor indexed="64"/>
      </patternFill>
    </fill>
    <fill>
      <patternFill patternType="solid">
        <fgColor indexed="54"/>
        <bgColor indexed="64"/>
      </patternFill>
    </fill>
    <fill>
      <patternFill patternType="solid">
        <fgColor rgb="FFFFCC99"/>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theme="9" tint="0.799981688894314"/>
        <bgColor indexed="64"/>
      </patternFill>
    </fill>
    <fill>
      <patternFill patternType="solid">
        <fgColor indexed="25"/>
        <bgColor indexed="64"/>
      </patternFill>
    </fill>
    <fill>
      <patternFill patternType="solid">
        <fgColor indexed="26"/>
        <bgColor indexed="64"/>
      </patternFill>
    </fill>
    <fill>
      <patternFill patternType="solid">
        <fgColor indexed="31"/>
        <bgColor indexed="64"/>
      </patternFill>
    </fill>
    <fill>
      <patternFill patternType="solid">
        <fgColor indexed="55"/>
        <bgColor indexed="64"/>
      </patternFill>
    </fill>
    <fill>
      <patternFill patternType="solid">
        <fgColor rgb="FFFFC7CE"/>
        <bgColor indexed="64"/>
      </patternFill>
    </fill>
    <fill>
      <patternFill patternType="gray0625"/>
    </fill>
    <fill>
      <patternFill patternType="solid">
        <fgColor indexed="45"/>
        <bgColor indexed="64"/>
      </patternFill>
    </fill>
    <fill>
      <patternFill patternType="solid">
        <fgColor theme="8" tint="0.799981688894314"/>
        <bgColor indexed="64"/>
      </patternFill>
    </fill>
    <fill>
      <patternFill patternType="solid">
        <fgColor rgb="FFC6EFCE"/>
        <bgColor indexed="64"/>
      </patternFill>
    </fill>
    <fill>
      <patternFill patternType="solid">
        <fgColor indexed="52"/>
        <bgColor indexed="64"/>
      </patternFill>
    </fill>
    <fill>
      <patternFill patternType="solid">
        <fgColor indexed="15"/>
        <bgColor indexed="64"/>
      </patternFill>
    </fill>
    <fill>
      <patternFill patternType="solid">
        <fgColor rgb="FFF2F2F2"/>
        <bgColor indexed="64"/>
      </patternFill>
    </fill>
    <fill>
      <patternFill patternType="solid">
        <fgColor indexed="4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indexed="51"/>
        <bgColor indexed="64"/>
      </patternFill>
    </fill>
    <fill>
      <patternFill patternType="solid">
        <fgColor indexed="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indexed="4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indexed="48"/>
        <bgColor indexed="64"/>
      </patternFill>
    </fill>
    <fill>
      <patternFill patternType="solid">
        <fgColor theme="4" tint="0.799981688894314"/>
        <bgColor indexed="64"/>
      </patternFill>
    </fill>
    <fill>
      <patternFill patternType="mediumGray">
        <fgColor indexed="22"/>
      </patternFill>
    </fill>
    <fill>
      <patternFill patternType="solid">
        <fgColor theme="7" tint="0.599993896298105"/>
        <bgColor indexed="64"/>
      </patternFill>
    </fill>
    <fill>
      <patternFill patternType="solid">
        <fgColor indexed="36"/>
        <bgColor indexed="64"/>
      </patternFill>
    </fill>
    <fill>
      <patternFill patternType="solid">
        <fgColor theme="9"/>
        <bgColor indexed="64"/>
      </patternFill>
    </fill>
    <fill>
      <patternFill patternType="solid">
        <fgColor theme="9" tint="0.599993896298105"/>
        <bgColor indexed="64"/>
      </patternFill>
    </fill>
    <fill>
      <patternFill patternType="solid">
        <fgColor indexed="29"/>
        <bgColor indexed="64"/>
      </patternFill>
    </fill>
    <fill>
      <patternFill patternType="solid">
        <fgColor indexed="12"/>
        <bgColor indexed="64"/>
      </patternFill>
    </fill>
    <fill>
      <patternFill patternType="solid">
        <fgColor theme="7"/>
        <bgColor indexed="64"/>
      </patternFill>
    </fill>
    <fill>
      <patternFill patternType="solid">
        <fgColor indexed="30"/>
        <bgColor indexed="64"/>
      </patternFill>
    </fill>
    <fill>
      <patternFill patternType="solid">
        <fgColor indexed="11"/>
        <bgColor indexed="64"/>
      </patternFill>
    </fill>
    <fill>
      <patternFill patternType="solid">
        <fgColor indexed="62"/>
        <bgColor indexed="64"/>
      </patternFill>
    </fill>
    <fill>
      <patternFill patternType="solid">
        <fgColor indexed="40"/>
        <bgColor indexed="64"/>
      </patternFill>
    </fill>
    <fill>
      <patternFill patternType="lightUp">
        <fgColor indexed="9"/>
        <bgColor indexed="29"/>
      </patternFill>
    </fill>
    <fill>
      <patternFill patternType="solid">
        <fgColor indexed="53"/>
        <bgColor indexed="64"/>
      </patternFill>
    </fill>
    <fill>
      <patternFill patternType="lightUp">
        <fgColor indexed="9"/>
        <bgColor indexed="22"/>
      </patternFill>
    </fill>
    <fill>
      <patternFill patternType="solid">
        <fgColor indexed="57"/>
        <bgColor indexed="64"/>
      </patternFill>
    </fill>
    <fill>
      <patternFill patternType="lightUp">
        <fgColor indexed="9"/>
        <bgColor indexed="55"/>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s>
  <borders count="40">
    <border>
      <left/>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8"/>
      </left>
      <right/>
      <top/>
      <bottom style="thin">
        <color indexed="8"/>
      </bottom>
      <diagonal/>
    </border>
    <border>
      <left/>
      <right/>
      <top/>
      <bottom style="thin">
        <color auto="true"/>
      </bottom>
      <diagonal/>
    </border>
    <border>
      <left/>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right/>
      <top/>
      <bottom style="medium">
        <color auto="true"/>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right/>
      <top/>
      <bottom style="thick">
        <color indexed="62"/>
      </bottom>
      <diagonal/>
    </border>
    <border>
      <left/>
      <right/>
      <top style="medium">
        <color indexed="9"/>
      </top>
      <bottom style="medium">
        <color indexed="9"/>
      </bottom>
      <diagonal/>
    </border>
    <border>
      <left/>
      <right/>
      <top/>
      <bottom style="medium">
        <color indexed="43"/>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thick">
        <color indexed="43"/>
      </bottom>
      <diagonal/>
    </border>
    <border>
      <left style="thin">
        <color rgb="FF3F3F3F"/>
      </left>
      <right style="thin">
        <color rgb="FF3F3F3F"/>
      </right>
      <top style="thin">
        <color rgb="FF3F3F3F"/>
      </top>
      <bottom style="thin">
        <color rgb="FF3F3F3F"/>
      </bottom>
      <diagonal/>
    </border>
    <border>
      <left/>
      <right/>
      <top style="medium">
        <color auto="true"/>
      </top>
      <bottom style="medium">
        <color auto="true"/>
      </bottom>
      <diagonal/>
    </border>
    <border>
      <left/>
      <right/>
      <top/>
      <bottom style="thick">
        <color indexed="11"/>
      </bottom>
      <diagonal/>
    </border>
    <border>
      <left/>
      <right/>
      <top style="thin">
        <color indexed="11"/>
      </top>
      <bottom style="double">
        <color indexed="11"/>
      </bottom>
      <diagonal/>
    </border>
    <border>
      <left style="thin">
        <color rgb="FFB2B2B2"/>
      </left>
      <right style="thin">
        <color rgb="FFB2B2B2"/>
      </right>
      <top style="thin">
        <color rgb="FFB2B2B2"/>
      </top>
      <bottom style="thin">
        <color rgb="FFB2B2B2"/>
      </bottom>
      <diagonal/>
    </border>
  </borders>
  <cellStyleXfs count="1335">
    <xf numFmtId="0" fontId="0" fillId="0" borderId="0">
      <alignment vertical="center"/>
    </xf>
    <xf numFmtId="0" fontId="122" fillId="0" borderId="0">
      <alignment vertical="top"/>
      <protection locked="false"/>
    </xf>
    <xf numFmtId="0" fontId="0" fillId="16" borderId="30" applyNumberFormat="false" applyFont="false" applyAlignment="false" applyProtection="false">
      <alignment vertical="center"/>
    </xf>
    <xf numFmtId="0" fontId="0" fillId="16" borderId="30" applyNumberFormat="false" applyFont="false" applyAlignment="false" applyProtection="false">
      <alignment vertical="center"/>
    </xf>
    <xf numFmtId="0" fontId="0" fillId="16" borderId="30" applyNumberFormat="false" applyFont="false" applyAlignment="false" applyProtection="false">
      <alignment vertical="center"/>
    </xf>
    <xf numFmtId="0" fontId="0" fillId="16" borderId="30" applyNumberFormat="false" applyFont="false" applyAlignment="false" applyProtection="false">
      <alignment vertical="center"/>
    </xf>
    <xf numFmtId="0" fontId="97" fillId="0" borderId="0">
      <alignment vertical="center"/>
    </xf>
    <xf numFmtId="0" fontId="125" fillId="0" borderId="0">
      <alignment vertical="center"/>
    </xf>
    <xf numFmtId="1" fontId="87" fillId="0" borderId="8" applyFill="false" applyProtection="false">
      <alignment horizontal="center" vertical="center"/>
    </xf>
    <xf numFmtId="1" fontId="87" fillId="0" borderId="8" applyFill="false" applyProtection="false">
      <alignment horizontal="center" vertical="center"/>
    </xf>
    <xf numFmtId="0" fontId="59" fillId="7" borderId="16" applyNumberFormat="false" applyAlignment="false" applyProtection="false">
      <alignment vertical="center"/>
    </xf>
    <xf numFmtId="0" fontId="63" fillId="10" borderId="19" applyNumberFormat="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87" fillId="0" borderId="12" applyNumberFormat="false" applyFill="false" applyProtection="false">
      <alignment horizontal="left" vertical="center"/>
    </xf>
    <xf numFmtId="185" fontId="87" fillId="0" borderId="8" applyFill="false" applyProtection="false">
      <alignment horizontal="right" vertical="center"/>
    </xf>
    <xf numFmtId="185" fontId="87" fillId="0" borderId="8" applyFill="false" applyProtection="false">
      <alignment horizontal="right" vertical="center"/>
    </xf>
    <xf numFmtId="185" fontId="87" fillId="0" borderId="8" applyFill="false" applyProtection="false">
      <alignment horizontal="right" vertical="center"/>
    </xf>
    <xf numFmtId="185" fontId="87" fillId="0" borderId="8" applyFill="false" applyProtection="false">
      <alignment horizontal="right" vertical="center"/>
    </xf>
    <xf numFmtId="0" fontId="56" fillId="60" borderId="0" applyNumberFormat="false" applyBorder="false" applyAlignment="false" applyProtection="false">
      <alignment vertical="center"/>
    </xf>
    <xf numFmtId="0" fontId="56" fillId="60"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56" fillId="8" borderId="0" applyNumberFormat="false" applyBorder="false" applyAlignment="false" applyProtection="false">
      <alignment vertical="center"/>
    </xf>
    <xf numFmtId="1" fontId="87" fillId="0" borderId="8" applyFill="false" applyProtection="false">
      <alignment horizontal="center" vertical="center"/>
    </xf>
    <xf numFmtId="0" fontId="56" fillId="49" borderId="0" applyNumberFormat="false" applyBorder="false" applyAlignment="false" applyProtection="false">
      <alignment vertical="center"/>
    </xf>
    <xf numFmtId="185" fontId="87" fillId="0" borderId="8" applyFill="false" applyProtection="false">
      <alignment horizontal="right" vertical="center"/>
    </xf>
    <xf numFmtId="0" fontId="56" fillId="58" borderId="0" applyNumberFormat="false" applyBorder="false" applyAlignment="false" applyProtection="false">
      <alignment vertical="center"/>
    </xf>
    <xf numFmtId="0" fontId="56" fillId="58" borderId="0" applyNumberFormat="false" applyBorder="false" applyAlignment="false" applyProtection="false">
      <alignment vertical="center"/>
    </xf>
    <xf numFmtId="0" fontId="56" fillId="58" borderId="0" applyNumberFormat="false" applyBorder="false" applyAlignment="false" applyProtection="false">
      <alignment vertical="center"/>
    </xf>
    <xf numFmtId="0" fontId="56" fillId="30" borderId="0" applyNumberFormat="false" applyBorder="false" applyAlignment="false" applyProtection="false">
      <alignment vertical="center"/>
    </xf>
    <xf numFmtId="0" fontId="56" fillId="30" borderId="0" applyNumberFormat="false" applyBorder="false" applyAlignment="false" applyProtection="false">
      <alignment vertical="center"/>
    </xf>
    <xf numFmtId="0" fontId="56" fillId="30" borderId="0" applyNumberFormat="false" applyBorder="false" applyAlignment="false" applyProtection="false">
      <alignment vertical="center"/>
    </xf>
    <xf numFmtId="0" fontId="56" fillId="31" borderId="0" applyNumberFormat="false" applyBorder="false" applyAlignment="false" applyProtection="false">
      <alignment vertical="center"/>
    </xf>
    <xf numFmtId="0" fontId="56" fillId="31" borderId="0" applyNumberFormat="false" applyBorder="false" applyAlignment="false" applyProtection="false">
      <alignment vertical="center"/>
    </xf>
    <xf numFmtId="0" fontId="56" fillId="57"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56" fillId="57" borderId="0" applyNumberFormat="false" applyBorder="false" applyAlignment="false" applyProtection="false">
      <alignment vertical="center"/>
    </xf>
    <xf numFmtId="0" fontId="124" fillId="61" borderId="0" applyNumberFormat="false" applyBorder="false" applyAlignment="false" applyProtection="false">
      <alignment vertical="center"/>
    </xf>
    <xf numFmtId="0" fontId="124" fillId="61" borderId="0" applyNumberFormat="false" applyBorder="false" applyAlignment="false" applyProtection="false">
      <alignment vertical="center"/>
    </xf>
    <xf numFmtId="0" fontId="124" fillId="59" borderId="0" applyNumberFormat="false" applyBorder="false" applyAlignment="false" applyProtection="false">
      <alignment vertical="center"/>
    </xf>
    <xf numFmtId="0" fontId="124" fillId="6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189" fontId="0" fillId="0" borderId="0" applyFont="false" applyFill="false" applyBorder="false" applyAlignment="false" applyProtection="false">
      <alignment vertical="center"/>
    </xf>
    <xf numFmtId="189" fontId="0" fillId="0" borderId="0" applyFont="false" applyFill="false" applyBorder="false" applyAlignment="false" applyProtection="false">
      <alignment vertical="center"/>
    </xf>
    <xf numFmtId="0" fontId="7" fillId="0" borderId="0">
      <alignment vertical="center"/>
    </xf>
    <xf numFmtId="43" fontId="0" fillId="0" borderId="0" applyFont="false" applyFill="false" applyBorder="false" applyAlignment="false" applyProtection="false">
      <alignment vertical="center"/>
    </xf>
    <xf numFmtId="193" fontId="0" fillId="0" borderId="0" applyFont="false" applyFill="false" applyBorder="false" applyAlignment="false" applyProtection="false">
      <alignment vertical="center"/>
    </xf>
    <xf numFmtId="0" fontId="66" fillId="0" borderId="21" applyNumberFormat="false" applyFill="false" applyAlignment="false" applyProtection="false">
      <alignment vertical="center"/>
    </xf>
    <xf numFmtId="0" fontId="66" fillId="0" borderId="21" applyNumberFormat="false" applyFill="false" applyAlignment="false" applyProtection="false">
      <alignment vertical="center"/>
    </xf>
    <xf numFmtId="0" fontId="66" fillId="0" borderId="21" applyNumberFormat="false" applyFill="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84" fillId="0" borderId="0" applyNumberFormat="false" applyFill="false" applyBorder="false" applyAlignment="false" applyProtection="false">
      <alignment vertical="center"/>
    </xf>
    <xf numFmtId="0" fontId="56" fillId="56"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56" fillId="56"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56" fillId="56"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112" fillId="0" borderId="8" applyNumberFormat="false" applyFill="false" applyProtection="false">
      <alignment horizontal="left" vertical="center"/>
    </xf>
    <xf numFmtId="0" fontId="112" fillId="0" borderId="8" applyNumberFormat="false" applyFill="false" applyProtection="false">
      <alignment horizontal="left" vertical="center"/>
    </xf>
    <xf numFmtId="0" fontId="112" fillId="0" borderId="8" applyNumberFormat="false" applyFill="false" applyProtection="false">
      <alignment horizontal="lef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77" fillId="18" borderId="25" applyNumberFormat="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112" fillId="0" borderId="8" applyNumberFormat="false" applyFill="false" applyProtection="false">
      <alignment horizontal="left" vertical="center"/>
    </xf>
    <xf numFmtId="0" fontId="77" fillId="18" borderId="25"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86" fillId="10" borderId="16" applyNumberFormat="false" applyAlignment="false" applyProtection="false">
      <alignment vertical="center"/>
    </xf>
    <xf numFmtId="0" fontId="48" fillId="0" borderId="23" applyNumberFormat="false" applyFill="false" applyAlignment="false" applyProtection="false">
      <alignment vertical="center"/>
    </xf>
    <xf numFmtId="4" fontId="0"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0" fontId="0" fillId="16" borderId="30" applyNumberFormat="false" applyFont="false" applyAlignment="false" applyProtection="false">
      <alignment vertical="center"/>
    </xf>
    <xf numFmtId="0" fontId="86" fillId="10" borderId="16" applyNumberFormat="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84" fillId="0" borderId="0" applyNumberFormat="false" applyFill="false" applyBorder="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0" fillId="16" borderId="30" applyNumberFormat="false" applyFont="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0" fillId="16" borderId="30" applyNumberFormat="false" applyFont="false" applyAlignment="false" applyProtection="false">
      <alignment vertical="center"/>
    </xf>
    <xf numFmtId="0" fontId="48" fillId="0" borderId="38" applyNumberFormat="false" applyFill="false" applyAlignment="false" applyProtection="false">
      <alignment vertical="center"/>
    </xf>
    <xf numFmtId="0" fontId="48" fillId="0" borderId="23" applyNumberFormat="false" applyFill="false" applyAlignment="false" applyProtection="false">
      <alignment vertical="center"/>
    </xf>
    <xf numFmtId="0" fontId="48" fillId="0" borderId="23" applyNumberFormat="false" applyFill="false" applyAlignment="false" applyProtection="false">
      <alignment vertical="center"/>
    </xf>
    <xf numFmtId="0" fontId="0" fillId="16" borderId="30" applyNumberFormat="false" applyFont="false" applyAlignment="false" applyProtection="false">
      <alignment vertical="center"/>
    </xf>
    <xf numFmtId="0" fontId="48" fillId="0" borderId="23" applyNumberFormat="false" applyFill="false" applyAlignment="false" applyProtection="false">
      <alignment vertical="center"/>
    </xf>
    <xf numFmtId="0" fontId="109" fillId="0" borderId="0" applyNumberFormat="false" applyFill="false" applyBorder="false" applyAlignment="false" applyProtection="false">
      <alignment vertical="top"/>
      <protection locked="false"/>
    </xf>
    <xf numFmtId="0" fontId="65" fillId="13" borderId="0" applyNumberFormat="false" applyBorder="false" applyAlignment="false" applyProtection="false">
      <alignment vertical="center"/>
    </xf>
    <xf numFmtId="0" fontId="96" fillId="12" borderId="0" applyNumberFormat="false" applyBorder="false" applyAlignment="false" applyProtection="false">
      <alignment vertical="center"/>
    </xf>
    <xf numFmtId="0" fontId="96" fillId="12" borderId="0" applyNumberFormat="false" applyBorder="false" applyAlignment="false" applyProtection="false">
      <alignment vertical="center"/>
    </xf>
    <xf numFmtId="0" fontId="96" fillId="12" borderId="0" applyNumberFormat="false" applyBorder="false" applyAlignment="false" applyProtection="false">
      <alignment vertical="center"/>
    </xf>
    <xf numFmtId="0" fontId="96" fillId="12" borderId="0" applyNumberFormat="false" applyBorder="false" applyAlignment="false" applyProtection="false">
      <alignment vertical="center"/>
    </xf>
    <xf numFmtId="0" fontId="112" fillId="0" borderId="8" applyNumberFormat="false" applyFill="false" applyProtection="false">
      <alignment horizontal="left" vertical="center"/>
    </xf>
    <xf numFmtId="0" fontId="87" fillId="0" borderId="12" applyNumberFormat="false" applyFill="false" applyProtection="false">
      <alignment horizontal="left" vertical="center"/>
    </xf>
    <xf numFmtId="0" fontId="81" fillId="0" borderId="0" applyNumberFormat="false" applyFill="false" applyBorder="false" applyAlignment="false" applyProtection="false">
      <alignment vertical="center"/>
    </xf>
    <xf numFmtId="0" fontId="96" fillId="12"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96" fillId="12"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96" fillId="12"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87" fillId="0" borderId="12" applyNumberFormat="false" applyFill="false" applyProtection="false">
      <alignment horizontal="left" vertical="center"/>
    </xf>
    <xf numFmtId="0" fontId="65" fillId="13" borderId="0" applyNumberFormat="false" applyBorder="false" applyAlignment="false" applyProtection="false">
      <alignment vertical="center"/>
    </xf>
    <xf numFmtId="0" fontId="56" fillId="30"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65" fillId="13"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96" fillId="12"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65" fillId="13"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96" fillId="13" borderId="0" applyNumberFormat="false" applyBorder="false" applyAlignment="false" applyProtection="false">
      <alignment vertical="center"/>
    </xf>
    <xf numFmtId="0" fontId="96" fillId="13" borderId="0" applyNumberFormat="false" applyBorder="false" applyAlignment="false" applyProtection="false">
      <alignment vertical="center"/>
    </xf>
    <xf numFmtId="0" fontId="96" fillId="13" borderId="0" applyNumberFormat="false" applyBorder="false" applyAlignment="false" applyProtection="false">
      <alignment vertical="center"/>
    </xf>
    <xf numFmtId="0" fontId="96" fillId="13"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115" fillId="0" borderId="0" applyNumberFormat="false" applyFill="false" applyBorder="false" applyAlignment="false" applyProtection="false">
      <alignment vertical="top"/>
      <protection locked="false"/>
    </xf>
    <xf numFmtId="0" fontId="115" fillId="0" borderId="0" applyNumberFormat="false" applyFill="false" applyBorder="false" applyAlignment="false" applyProtection="false">
      <alignment vertical="top"/>
      <protection locked="false"/>
    </xf>
    <xf numFmtId="0" fontId="115" fillId="0" borderId="0" applyNumberFormat="false" applyFill="false" applyBorder="false" applyAlignment="false" applyProtection="false">
      <alignment vertical="top"/>
      <protection locked="false"/>
    </xf>
    <xf numFmtId="0" fontId="115" fillId="0" borderId="0" applyNumberFormat="false" applyFill="false" applyBorder="false" applyAlignment="false" applyProtection="false">
      <alignment vertical="top"/>
      <protection locked="false"/>
    </xf>
    <xf numFmtId="0" fontId="115" fillId="0" borderId="0" applyNumberFormat="false" applyFill="false" applyBorder="false" applyAlignment="false" applyProtection="false">
      <alignment vertical="top"/>
      <protection locked="false"/>
    </xf>
    <xf numFmtId="0" fontId="65" fillId="12" borderId="0" applyNumberFormat="false" applyBorder="false" applyAlignment="false" applyProtection="false">
      <alignment vertical="center"/>
    </xf>
    <xf numFmtId="0" fontId="123" fillId="0" borderId="0" applyNumberFormat="false" applyFill="false" applyBorder="false" applyAlignment="false" applyProtection="false">
      <alignment vertical="top"/>
      <protection locked="false"/>
    </xf>
    <xf numFmtId="0" fontId="5" fillId="0" borderId="0">
      <alignment vertical="center"/>
    </xf>
    <xf numFmtId="0" fontId="86" fillId="10" borderId="16" applyNumberFormat="false" applyAlignment="false" applyProtection="false">
      <alignment vertical="center"/>
    </xf>
    <xf numFmtId="0" fontId="5" fillId="0" borderId="0">
      <alignment vertical="center"/>
    </xf>
    <xf numFmtId="0" fontId="64" fillId="11" borderId="0" applyNumberFormat="false" applyBorder="false" applyAlignment="false" applyProtection="false">
      <alignment vertical="center"/>
    </xf>
    <xf numFmtId="0" fontId="7" fillId="0" borderId="0">
      <alignment vertical="center"/>
    </xf>
    <xf numFmtId="0" fontId="86" fillId="10" borderId="16" applyNumberFormat="false" applyAlignment="false" applyProtection="false">
      <alignment vertical="center"/>
    </xf>
    <xf numFmtId="0" fontId="77" fillId="18" borderId="25" applyNumberFormat="false" applyAlignment="false" applyProtection="false">
      <alignment vertical="center"/>
    </xf>
    <xf numFmtId="0" fontId="65" fillId="12" borderId="0" applyNumberFormat="false" applyBorder="false" applyAlignment="false" applyProtection="false">
      <alignment vertical="center"/>
    </xf>
    <xf numFmtId="0" fontId="7" fillId="0" borderId="0">
      <alignment vertical="center"/>
    </xf>
    <xf numFmtId="0" fontId="86" fillId="10" borderId="16" applyNumberFormat="false" applyAlignment="false" applyProtection="false">
      <alignment vertical="center"/>
    </xf>
    <xf numFmtId="0" fontId="7" fillId="0" borderId="0">
      <alignment vertical="center"/>
    </xf>
    <xf numFmtId="1" fontId="87" fillId="0" borderId="8" applyFill="false" applyProtection="false">
      <alignment horizontal="center" vertical="center"/>
    </xf>
    <xf numFmtId="0" fontId="86" fillId="10" borderId="16" applyNumberFormat="false" applyAlignment="false" applyProtection="false">
      <alignment vertical="center"/>
    </xf>
    <xf numFmtId="0" fontId="7" fillId="0" borderId="0">
      <alignment vertical="center"/>
    </xf>
    <xf numFmtId="0" fontId="7" fillId="0" borderId="0">
      <alignment vertical="center"/>
    </xf>
    <xf numFmtId="0" fontId="0" fillId="0" borderId="0">
      <alignment vertical="center"/>
    </xf>
    <xf numFmtId="0" fontId="119" fillId="0" borderId="9">
      <alignment horizontal="left" vertical="center"/>
    </xf>
    <xf numFmtId="0" fontId="119" fillId="0" borderId="9">
      <alignment horizontal="left" vertical="center"/>
    </xf>
    <xf numFmtId="0" fontId="119" fillId="0" borderId="9">
      <alignment horizontal="left" vertical="center"/>
    </xf>
    <xf numFmtId="0" fontId="119" fillId="0" borderId="9">
      <alignment horizontal="left" vertical="center"/>
    </xf>
    <xf numFmtId="0" fontId="119" fillId="0" borderId="9">
      <alignment horizontal="left" vertical="center"/>
    </xf>
    <xf numFmtId="0" fontId="119" fillId="0" borderId="9">
      <alignment horizontal="left" vertical="center"/>
    </xf>
    <xf numFmtId="1" fontId="87" fillId="0" borderId="8" applyFill="false" applyProtection="false">
      <alignment horizontal="center" vertical="center"/>
    </xf>
    <xf numFmtId="0" fontId="56" fillId="49" borderId="0" applyNumberFormat="false" applyBorder="false" applyAlignment="false" applyProtection="false">
      <alignment vertical="center"/>
    </xf>
    <xf numFmtId="0" fontId="0" fillId="16" borderId="30" applyNumberFormat="false" applyFont="false" applyAlignment="false" applyProtection="false">
      <alignment vertical="center"/>
    </xf>
    <xf numFmtId="0" fontId="119" fillId="0" borderId="9">
      <alignment horizontal="lef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84" fillId="0" borderId="0" applyNumberFormat="false" applyFill="false" applyBorder="false" applyAlignment="false" applyProtection="false">
      <alignment vertical="center"/>
    </xf>
    <xf numFmtId="0" fontId="5" fillId="0" borderId="0">
      <alignment vertical="center"/>
    </xf>
    <xf numFmtId="0" fontId="5" fillId="0" borderId="0">
      <alignment vertical="center"/>
    </xf>
    <xf numFmtId="0" fontId="77" fillId="18" borderId="25" applyNumberFormat="false" applyAlignment="false" applyProtection="false">
      <alignment vertical="center"/>
    </xf>
    <xf numFmtId="0" fontId="5"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63" fillId="10" borderId="19" applyNumberFormat="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5" fillId="0" borderId="0" applyAlignment="false"/>
    <xf numFmtId="0" fontId="112" fillId="0" borderId="8" applyNumberFormat="false" applyFill="false" applyProtection="false">
      <alignment horizontal="left" vertical="center"/>
    </xf>
    <xf numFmtId="0" fontId="0" fillId="0" borderId="0">
      <alignment vertical="center"/>
    </xf>
    <xf numFmtId="0" fontId="0" fillId="0" borderId="0">
      <alignment vertical="center"/>
    </xf>
    <xf numFmtId="0" fontId="0" fillId="0" borderId="0">
      <alignment vertical="center"/>
    </xf>
    <xf numFmtId="0" fontId="65"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7" borderId="16" applyNumberFormat="false" applyAlignment="false" applyProtection="false">
      <alignment vertical="center"/>
    </xf>
    <xf numFmtId="0" fontId="86" fillId="10" borderId="16" applyNumberFormat="false" applyAlignment="false" applyProtection="false">
      <alignment vertical="center"/>
    </xf>
    <xf numFmtId="0" fontId="66" fillId="0" borderId="21" applyNumberFormat="false" applyFill="false" applyAlignment="false" applyProtection="false">
      <alignment vertical="center"/>
    </xf>
    <xf numFmtId="0" fontId="0" fillId="0" borderId="0">
      <alignment vertical="center"/>
    </xf>
    <xf numFmtId="0" fontId="0" fillId="0" borderId="0">
      <alignment vertical="center"/>
    </xf>
    <xf numFmtId="0" fontId="59" fillId="7" borderId="16" applyNumberFormat="false" applyAlignment="false" applyProtection="false">
      <alignment vertical="center"/>
    </xf>
    <xf numFmtId="0" fontId="86" fillId="10" borderId="16" applyNumberFormat="false" applyAlignment="false" applyProtection="false">
      <alignment vertical="center"/>
    </xf>
    <xf numFmtId="0" fontId="66" fillId="0" borderId="21" applyNumberFormat="false" applyFill="false" applyAlignment="false" applyProtection="false">
      <alignment vertical="center"/>
    </xf>
    <xf numFmtId="0" fontId="0" fillId="0" borderId="0">
      <alignment vertical="center"/>
    </xf>
    <xf numFmtId="0" fontId="0" fillId="0" borderId="0">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124" fillId="63"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4" fillId="0" borderId="0" applyNumberFormat="false" applyFill="false" applyBorder="false" applyAlignment="false" applyProtection="false">
      <alignment vertical="center"/>
    </xf>
    <xf numFmtId="0" fontId="7" fillId="0" borderId="0">
      <alignment vertical="center"/>
    </xf>
    <xf numFmtId="0" fontId="86" fillId="10" borderId="16" applyNumberFormat="false" applyAlignment="false" applyProtection="false">
      <alignment vertical="center"/>
    </xf>
    <xf numFmtId="0" fontId="7" fillId="0" borderId="0">
      <alignment vertical="center"/>
    </xf>
    <xf numFmtId="0" fontId="65" fillId="13"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3"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1" fillId="0" borderId="0" applyNumberFormat="false" applyFill="false" applyBorder="false" applyAlignment="false" applyProtection="false">
      <alignment vertical="center"/>
    </xf>
    <xf numFmtId="0" fontId="77" fillId="18" borderId="25" applyNumberFormat="false" applyAlignment="false" applyProtection="false">
      <alignment vertical="center"/>
    </xf>
    <xf numFmtId="0" fontId="0" fillId="0" borderId="0">
      <alignment vertical="center"/>
    </xf>
    <xf numFmtId="0" fontId="81" fillId="0" borderId="0" applyNumberFormat="false" applyFill="false" applyBorder="false" applyAlignment="false" applyProtection="false">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96" fillId="12" borderId="0" applyNumberFormat="false" applyBorder="false" applyAlignment="false" applyProtection="false">
      <alignment vertical="center"/>
    </xf>
    <xf numFmtId="0" fontId="7" fillId="0" borderId="0">
      <alignment vertical="center"/>
    </xf>
    <xf numFmtId="0" fontId="115" fillId="0" borderId="0" applyNumberFormat="false" applyFill="false" applyBorder="false" applyAlignment="false" applyProtection="false">
      <alignment vertical="top"/>
      <protection locked="false"/>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16" borderId="30" applyNumberFormat="false" applyFont="false" applyAlignment="false" applyProtection="false">
      <alignment vertical="center"/>
    </xf>
    <xf numFmtId="0" fontId="7" fillId="0" borderId="0">
      <alignment vertical="center"/>
    </xf>
    <xf numFmtId="0" fontId="86" fillId="10" borderId="16" applyNumberFormat="false" applyAlignment="false" applyProtection="false">
      <alignment vertical="center"/>
    </xf>
    <xf numFmtId="0" fontId="7" fillId="0" borderId="0">
      <alignment vertical="center"/>
    </xf>
    <xf numFmtId="0" fontId="7" fillId="0" borderId="0">
      <alignment vertical="center"/>
    </xf>
    <xf numFmtId="43" fontId="0" fillId="0" borderId="0" applyFont="false" applyFill="false" applyBorder="false" applyAlignment="false" applyProtection="false">
      <alignment vertical="center"/>
    </xf>
    <xf numFmtId="0" fontId="7" fillId="0" borderId="0">
      <alignment vertical="center"/>
    </xf>
    <xf numFmtId="0" fontId="77" fillId="18" borderId="25" applyNumberFormat="false" applyAlignment="false" applyProtection="false">
      <alignment vertical="center"/>
    </xf>
    <xf numFmtId="0" fontId="7" fillId="0" borderId="0">
      <alignment vertical="center"/>
    </xf>
    <xf numFmtId="43" fontId="0" fillId="0" borderId="0" applyFont="false" applyFill="false" applyBorder="false" applyAlignment="false" applyProtection="false">
      <alignment vertical="center"/>
    </xf>
    <xf numFmtId="0" fontId="7" fillId="0" borderId="0">
      <alignment vertical="center"/>
    </xf>
    <xf numFmtId="0" fontId="7" fillId="0" borderId="0">
      <alignment vertical="center"/>
    </xf>
    <xf numFmtId="0" fontId="86" fillId="10" borderId="16" applyNumberFormat="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109" fillId="0" borderId="0" applyNumberFormat="false" applyFill="false" applyBorder="false" applyAlignment="false" applyProtection="false">
      <alignment vertical="top"/>
      <protection locked="false"/>
    </xf>
    <xf numFmtId="0" fontId="7" fillId="0" borderId="0">
      <alignment vertical="center"/>
    </xf>
    <xf numFmtId="0" fontId="109" fillId="0" borderId="0" applyNumberFormat="false" applyFill="false" applyBorder="false" applyAlignment="false" applyProtection="false">
      <alignment vertical="top"/>
      <protection locked="false"/>
    </xf>
    <xf numFmtId="0" fontId="7" fillId="0" borderId="0">
      <alignment vertical="center"/>
    </xf>
    <xf numFmtId="0" fontId="7" fillId="0" borderId="0">
      <alignment vertical="center"/>
    </xf>
    <xf numFmtId="0" fontId="63" fillId="10" borderId="19" applyNumberFormat="false" applyAlignment="false" applyProtection="false">
      <alignment vertical="center"/>
    </xf>
    <xf numFmtId="0" fontId="7" fillId="0" borderId="0">
      <alignment vertical="center"/>
    </xf>
    <xf numFmtId="0" fontId="7" fillId="0" borderId="0">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77" fillId="18" borderId="25" applyNumberFormat="false" applyAlignment="false" applyProtection="false">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64" fillId="11" borderId="0" applyNumberFormat="false" applyBorder="false" applyAlignment="false" applyProtection="false">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65" fillId="13" borderId="0" applyNumberFormat="false" applyBorder="false" applyAlignment="false" applyProtection="false">
      <alignment vertical="center"/>
    </xf>
    <xf numFmtId="0" fontId="7" fillId="0" borderId="0">
      <alignment vertical="center"/>
    </xf>
    <xf numFmtId="0" fontId="56" fillId="62" borderId="0" applyNumberFormat="false" applyBorder="false" applyAlignment="false" applyProtection="false">
      <alignment vertical="center"/>
    </xf>
    <xf numFmtId="0" fontId="56" fillId="62"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16" borderId="30" applyNumberFormat="false" applyFont="false" applyAlignment="false" applyProtection="false">
      <alignment vertical="center"/>
    </xf>
    <xf numFmtId="0" fontId="7" fillId="0" borderId="0">
      <alignment vertical="center"/>
    </xf>
    <xf numFmtId="0" fontId="0" fillId="0" borderId="0">
      <alignment vertical="center"/>
    </xf>
    <xf numFmtId="0" fontId="0" fillId="16" borderId="30" applyNumberFormat="false" applyFont="false" applyAlignment="false" applyProtection="false">
      <alignment vertical="center"/>
    </xf>
    <xf numFmtId="0" fontId="7" fillId="0" borderId="0">
      <alignment vertical="center"/>
    </xf>
    <xf numFmtId="0" fontId="0" fillId="0" borderId="0">
      <alignment vertical="center"/>
    </xf>
    <xf numFmtId="0" fontId="0" fillId="16" borderId="30" applyNumberFormat="false" applyFont="false" applyAlignment="false" applyProtection="false">
      <alignment vertical="center"/>
    </xf>
    <xf numFmtId="0" fontId="0" fillId="0" borderId="0">
      <alignment vertical="center"/>
    </xf>
    <xf numFmtId="0" fontId="0" fillId="0" borderId="0">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7" fillId="0" borderId="0">
      <alignment vertical="center"/>
    </xf>
    <xf numFmtId="0" fontId="77" fillId="18" borderId="25" applyNumberFormat="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65" fillId="12" borderId="0" applyNumberFormat="false" applyBorder="false" applyAlignment="false" applyProtection="false">
      <alignment vertical="center"/>
    </xf>
    <xf numFmtId="0" fontId="7" fillId="0" borderId="0">
      <alignment vertical="center"/>
    </xf>
    <xf numFmtId="0" fontId="65" fillId="12" borderId="0" applyNumberFormat="false" applyBorder="false" applyAlignment="false" applyProtection="false">
      <alignment vertical="center"/>
    </xf>
    <xf numFmtId="0" fontId="7" fillId="0" borderId="0">
      <alignment vertical="center"/>
    </xf>
    <xf numFmtId="0" fontId="77" fillId="18" borderId="25" applyNumberFormat="false" applyAlignment="false" applyProtection="false">
      <alignment vertical="center"/>
    </xf>
    <xf numFmtId="0" fontId="65" fillId="12"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66" fillId="0" borderId="21" applyNumberFormat="false" applyFill="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7" fillId="18" borderId="25" applyNumberFormat="false" applyAlignment="false" applyProtection="false">
      <alignment vertical="center"/>
    </xf>
    <xf numFmtId="0" fontId="7" fillId="0" borderId="0">
      <alignment vertical="center"/>
    </xf>
    <xf numFmtId="43" fontId="0"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0" fontId="7" fillId="0" borderId="0">
      <alignment vertical="center"/>
    </xf>
    <xf numFmtId="0" fontId="65" fillId="13"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73" fillId="0" borderId="0">
      <alignment vertical="center"/>
    </xf>
    <xf numFmtId="0" fontId="7" fillId="0" borderId="0">
      <alignment vertical="center"/>
    </xf>
    <xf numFmtId="0" fontId="54" fillId="4" borderId="0" applyNumberFormat="false" applyBorder="false" applyAlignment="false" applyProtection="false">
      <alignment vertical="center"/>
    </xf>
    <xf numFmtId="0" fontId="108" fillId="21" borderId="0" applyNumberFormat="false" applyBorder="false" applyAlignment="false" applyProtection="false">
      <alignment vertical="center"/>
    </xf>
    <xf numFmtId="0" fontId="63" fillId="10" borderId="19" applyNumberFormat="false" applyAlignment="false" applyProtection="false">
      <alignment vertical="center"/>
    </xf>
    <xf numFmtId="0" fontId="78" fillId="21" borderId="0" applyNumberFormat="false" applyBorder="false" applyAlignment="false" applyProtection="false">
      <alignment vertical="center"/>
    </xf>
    <xf numFmtId="0" fontId="78" fillId="21" borderId="0" applyNumberFormat="false" applyBorder="false" applyAlignment="false" applyProtection="false">
      <alignment vertical="center"/>
    </xf>
    <xf numFmtId="0" fontId="63" fillId="10" borderId="19" applyNumberFormat="false" applyAlignment="false" applyProtection="false">
      <alignment vertical="center"/>
    </xf>
    <xf numFmtId="0" fontId="112" fillId="0" borderId="8" applyNumberFormat="false" applyFill="false" applyProtection="false">
      <alignment horizontal="left" vertical="center"/>
    </xf>
    <xf numFmtId="0" fontId="64" fillId="11" borderId="0" applyNumberFormat="false" applyBorder="false" applyAlignment="false" applyProtection="false">
      <alignment vertical="center"/>
    </xf>
    <xf numFmtId="0" fontId="0" fillId="0" borderId="0">
      <alignment vertical="center"/>
    </xf>
    <xf numFmtId="0" fontId="78" fillId="21" borderId="0" applyNumberFormat="false" applyBorder="false" applyAlignment="false" applyProtection="false">
      <alignment vertical="center"/>
    </xf>
    <xf numFmtId="0" fontId="0" fillId="0" borderId="0">
      <alignment vertical="center"/>
    </xf>
    <xf numFmtId="0" fontId="78" fillId="21"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0" fillId="0" borderId="0">
      <alignment vertical="center"/>
    </xf>
    <xf numFmtId="0" fontId="78" fillId="21" borderId="0" applyNumberFormat="false" applyBorder="false" applyAlignment="false" applyProtection="false">
      <alignment vertical="center"/>
    </xf>
    <xf numFmtId="0" fontId="7" fillId="0" borderId="0">
      <alignment vertical="center"/>
    </xf>
    <xf numFmtId="0" fontId="78" fillId="21" borderId="0" applyNumberFormat="false" applyBorder="false" applyAlignment="false" applyProtection="false">
      <alignment vertical="center"/>
    </xf>
    <xf numFmtId="0" fontId="7" fillId="0" borderId="0">
      <alignment vertical="center"/>
    </xf>
    <xf numFmtId="0" fontId="78" fillId="21"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9" fillId="7" borderId="16" applyNumberFormat="false" applyAlignment="false" applyProtection="false">
      <alignment vertical="center"/>
    </xf>
    <xf numFmtId="0" fontId="48" fillId="0" borderId="23" applyNumberFormat="false" applyFill="false" applyAlignment="false" applyProtection="false">
      <alignment vertical="center"/>
    </xf>
    <xf numFmtId="0" fontId="7" fillId="0" borderId="0">
      <alignment vertical="center"/>
    </xf>
    <xf numFmtId="0" fontId="22" fillId="17" borderId="0" applyNumberFormat="false" applyBorder="false" applyAlignment="false" applyProtection="false">
      <alignment vertical="center"/>
    </xf>
    <xf numFmtId="0" fontId="7" fillId="0" borderId="0">
      <alignment vertical="center"/>
    </xf>
    <xf numFmtId="0" fontId="22" fillId="16" borderId="0" applyNumberFormat="false" applyBorder="false" applyAlignment="false" applyProtection="false">
      <alignment vertical="center"/>
    </xf>
    <xf numFmtId="0" fontId="69" fillId="64"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20" fillId="0" borderId="37" applyNumberFormat="false" applyFill="false" applyAlignment="false" applyProtection="false">
      <alignment vertical="center"/>
    </xf>
    <xf numFmtId="0" fontId="60" fillId="15" borderId="0" applyNumberFormat="false" applyBorder="false" applyAlignment="false" applyProtection="false">
      <alignment vertical="center"/>
    </xf>
    <xf numFmtId="0" fontId="0" fillId="56"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124" fillId="59"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77" fillId="18" borderId="25" applyNumberFormat="false" applyAlignment="false" applyProtection="false">
      <alignment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4" fillId="21"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7" fillId="0" borderId="0">
      <alignment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0" fillId="15" borderId="0" applyNumberFormat="false" applyBorder="false" applyAlignment="false" applyProtection="false">
      <alignment vertical="center"/>
    </xf>
    <xf numFmtId="0" fontId="60" fillId="27"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0" fillId="39" borderId="0" applyNumberFormat="false" applyBorder="false" applyAlignment="false" applyProtection="false">
      <alignment vertical="center"/>
    </xf>
    <xf numFmtId="0" fontId="7" fillId="0" borderId="0">
      <alignment vertical="center"/>
    </xf>
    <xf numFmtId="189" fontId="0" fillId="0" borderId="0" applyFont="false" applyFill="false" applyBorder="false" applyAlignment="false" applyProtection="false">
      <alignment vertical="center"/>
    </xf>
    <xf numFmtId="0" fontId="7" fillId="0" borderId="0">
      <alignment vertical="center"/>
    </xf>
    <xf numFmtId="0" fontId="60" fillId="18"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60" fillId="1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0" fillId="18" borderId="0" applyNumberFormat="false" applyBorder="false" applyAlignment="false" applyProtection="false">
      <alignment vertical="center"/>
    </xf>
    <xf numFmtId="0" fontId="86" fillId="10" borderId="16" applyNumberFormat="false" applyAlignment="false" applyProtection="false">
      <alignment vertical="center"/>
    </xf>
    <xf numFmtId="0" fontId="116" fillId="0" borderId="36" applyNumberFormat="false" applyAlignment="false" applyProtection="false">
      <alignment horizontal="left" vertical="center"/>
    </xf>
    <xf numFmtId="0" fontId="60"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54" fillId="4" borderId="0" applyNumberFormat="false" applyBorder="false" applyAlignment="false" applyProtection="false">
      <alignment vertical="center"/>
    </xf>
    <xf numFmtId="202" fontId="7" fillId="0" borderId="0" applyFont="false" applyFill="false" applyBorder="false" applyAlignment="false" applyProtection="false">
      <alignment vertical="center"/>
    </xf>
    <xf numFmtId="0" fontId="48" fillId="0" borderId="38" applyNumberFormat="false" applyFill="false" applyAlignment="false" applyProtection="false">
      <alignment vertical="center"/>
    </xf>
    <xf numFmtId="190" fontId="7" fillId="0" borderId="0" applyFont="false" applyFill="false" applyBorder="false" applyAlignment="false" applyProtection="false">
      <alignment vertical="center"/>
    </xf>
    <xf numFmtId="0" fontId="0" fillId="0" borderId="0">
      <alignment vertical="center"/>
    </xf>
    <xf numFmtId="0" fontId="54"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204" fontId="7" fillId="0" borderId="0" applyFont="false" applyFill="false" applyBorder="false" applyAlignment="false" applyProtection="false">
      <alignment vertical="center"/>
    </xf>
    <xf numFmtId="0" fontId="0" fillId="0" borderId="0">
      <alignment vertical="center"/>
    </xf>
    <xf numFmtId="9" fontId="7" fillId="0" borderId="0" applyFont="false" applyFill="false" applyBorder="false" applyAlignment="false" applyProtection="false">
      <alignment vertical="center"/>
    </xf>
    <xf numFmtId="0" fontId="60" fillId="8" borderId="0" applyNumberFormat="false" applyBorder="false" applyAlignment="false" applyProtection="false">
      <alignment vertical="center"/>
    </xf>
    <xf numFmtId="0" fontId="48" fillId="0" borderId="23" applyNumberFormat="false" applyFill="false" applyAlignment="false" applyProtection="false">
      <alignment vertical="center"/>
    </xf>
    <xf numFmtId="188" fontId="7" fillId="0" borderId="0" applyFont="false" applyFill="false" applyBorder="false" applyAlignment="false" applyProtection="false">
      <alignment vertical="center"/>
    </xf>
    <xf numFmtId="0" fontId="60" fillId="39"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60" fillId="2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60" fillId="39" borderId="0" applyNumberFormat="false" applyBorder="false" applyAlignment="false" applyProtection="false">
      <alignment vertical="center"/>
    </xf>
    <xf numFmtId="0" fontId="7" fillId="0" borderId="0">
      <alignment vertical="center"/>
    </xf>
    <xf numFmtId="0" fontId="22" fillId="17" borderId="0" applyNumberFormat="false" applyBorder="false" applyAlignment="false" applyProtection="false">
      <alignment vertical="center"/>
    </xf>
    <xf numFmtId="0" fontId="55" fillId="66" borderId="0" applyNumberFormat="false" applyBorder="false" applyAlignment="false" applyProtection="false">
      <alignment vertical="center"/>
    </xf>
    <xf numFmtId="0" fontId="7" fillId="0" borderId="0">
      <alignment vertical="center"/>
    </xf>
    <xf numFmtId="0" fontId="22" fillId="17" borderId="0" applyNumberFormat="false" applyBorder="false" applyAlignment="false" applyProtection="false">
      <alignment vertical="center"/>
    </xf>
    <xf numFmtId="0" fontId="55" fillId="54" borderId="0" applyNumberFormat="false" applyBorder="false" applyAlignment="false" applyProtection="false">
      <alignment vertical="center"/>
    </xf>
    <xf numFmtId="0" fontId="0" fillId="16" borderId="30" applyNumberFormat="false" applyFont="false" applyAlignment="false" applyProtection="false">
      <alignment vertical="center"/>
    </xf>
    <xf numFmtId="0" fontId="56" fillId="5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5" fillId="0" borderId="0">
      <alignment vertical="center"/>
    </xf>
    <xf numFmtId="0" fontId="22" fillId="10" borderId="0" applyNumberFormat="false" applyBorder="false" applyAlignment="false" applyProtection="false">
      <alignment vertical="center"/>
    </xf>
    <xf numFmtId="0" fontId="0" fillId="16" borderId="30" applyNumberFormat="false" applyFont="false" applyAlignment="false" applyProtection="false">
      <alignment vertical="center"/>
    </xf>
    <xf numFmtId="0" fontId="22" fillId="17"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6" fillId="27"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66" fillId="0" borderId="21" applyNumberFormat="false" applyFill="false" applyAlignment="false" applyProtection="false">
      <alignment vertical="center"/>
    </xf>
    <xf numFmtId="199" fontId="7" fillId="0" borderId="0" applyFont="false" applyFill="false" applyProtection="false">
      <alignment vertical="center"/>
    </xf>
    <xf numFmtId="0" fontId="58" fillId="0" borderId="20" applyNumberFormat="false" applyFill="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113" fillId="0" borderId="12" applyNumberFormat="false" applyFill="false" applyProtection="false">
      <alignment horizontal="center" vertical="center"/>
    </xf>
    <xf numFmtId="0" fontId="54" fillId="21" borderId="0" applyNumberFormat="false" applyBorder="false" applyAlignment="false" applyProtection="false">
      <alignment vertical="center"/>
    </xf>
    <xf numFmtId="0" fontId="116" fillId="0" borderId="15">
      <alignment horizontal="left" vertical="center"/>
    </xf>
    <xf numFmtId="0" fontId="60" fillId="8" borderId="0" applyNumberFormat="false" applyBorder="false" applyAlignment="false" applyProtection="false">
      <alignment vertical="center"/>
    </xf>
    <xf numFmtId="0" fontId="116" fillId="0" borderId="15">
      <alignment horizontal="left" vertical="center"/>
    </xf>
    <xf numFmtId="0" fontId="7" fillId="0" borderId="0">
      <alignment vertical="center"/>
    </xf>
    <xf numFmtId="0" fontId="56" fillId="2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 fillId="67" borderId="39" applyNumberFormat="false" applyFont="false" applyAlignment="false" applyProtection="false">
      <alignment vertical="center"/>
    </xf>
    <xf numFmtId="0" fontId="56" fillId="27"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48" fillId="0" borderId="23" applyNumberFormat="false" applyFill="false" applyAlignment="false" applyProtection="false">
      <alignment vertical="center"/>
    </xf>
    <xf numFmtId="0" fontId="69" fillId="6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0" fillId="18" borderId="0" applyNumberFormat="false" applyBorder="false" applyAlignment="false" applyProtection="false">
      <alignment vertical="center"/>
    </xf>
    <xf numFmtId="0" fontId="60" fillId="27"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0" fontId="59" fillId="7" borderId="16" applyNumberFormat="false" applyAlignment="false" applyProtection="false">
      <alignment vertical="center"/>
    </xf>
    <xf numFmtId="0" fontId="48" fillId="0" borderId="38" applyNumberFormat="false" applyFill="false" applyAlignment="false" applyProtection="false">
      <alignment vertical="center"/>
    </xf>
    <xf numFmtId="0" fontId="56" fillId="56"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0" fillId="13" borderId="0" applyNumberFormat="false" applyBorder="false" applyAlignment="false" applyProtection="false">
      <alignment vertical="center"/>
    </xf>
    <xf numFmtId="0" fontId="58" fillId="0" borderId="20" applyNumberFormat="false" applyFill="false" applyAlignment="false" applyProtection="false">
      <alignment vertical="center"/>
    </xf>
    <xf numFmtId="0" fontId="54" fillId="21" borderId="0" applyNumberFormat="false" applyBorder="false" applyAlignment="false" applyProtection="false">
      <alignment vertical="center"/>
    </xf>
    <xf numFmtId="0" fontId="56" fillId="5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56" fillId="7" borderId="0" applyNumberFormat="false" applyBorder="false" applyAlignment="false" applyProtection="false">
      <alignment vertical="center"/>
    </xf>
    <xf numFmtId="0" fontId="56" fillId="7" borderId="0" applyNumberFormat="false" applyBorder="false" applyAlignment="false" applyProtection="false">
      <alignment vertical="center"/>
    </xf>
    <xf numFmtId="0" fontId="58" fillId="0" borderId="20" applyNumberFormat="false" applyFill="false" applyAlignment="false" applyProtection="false">
      <alignment vertical="center"/>
    </xf>
    <xf numFmtId="0" fontId="95" fillId="0" borderId="0" applyNumberFormat="false" applyFill="false" applyBorder="false" applyAlignment="false" applyProtection="false">
      <alignment vertical="top"/>
      <protection locked="false"/>
    </xf>
    <xf numFmtId="0" fontId="60" fillId="24"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60" fillId="7"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0" fillId="13" borderId="0" applyNumberFormat="false" applyBorder="false" applyAlignment="false" applyProtection="false">
      <alignment vertical="center"/>
    </xf>
    <xf numFmtId="0" fontId="56" fillId="10"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0" fontId="7" fillId="0" borderId="0">
      <alignment vertical="center"/>
    </xf>
    <xf numFmtId="0" fontId="56" fillId="21"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60" fillId="24"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applyFont="false" applyFill="false" applyBorder="false" applyAlignment="false" applyProtection="false">
      <alignment vertical="center"/>
    </xf>
    <xf numFmtId="0" fontId="22" fillId="12"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114" fillId="16" borderId="9" applyNumberFormat="false" applyBorder="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7" fillId="0" borderId="0">
      <alignment vertical="center"/>
    </xf>
    <xf numFmtId="0" fontId="7" fillId="0" borderId="0">
      <alignment vertical="center"/>
    </xf>
    <xf numFmtId="0" fontId="56" fillId="8" borderId="0" applyNumberFormat="false" applyBorder="false" applyAlignment="false" applyProtection="false">
      <alignment vertical="center"/>
    </xf>
    <xf numFmtId="0" fontId="7" fillId="0" borderId="0">
      <alignment vertical="center"/>
    </xf>
    <xf numFmtId="0" fontId="54" fillId="4"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116" fillId="0" borderId="15">
      <alignment horizontal="left" vertical="center"/>
    </xf>
    <xf numFmtId="9" fontId="7" fillId="0" borderId="0" applyFont="false" applyFill="false" applyBorder="false" applyAlignment="false" applyProtection="false">
      <alignment vertical="center"/>
    </xf>
    <xf numFmtId="0" fontId="112" fillId="0" borderId="8" applyNumberFormat="false" applyFill="false" applyProtection="false">
      <alignment horizontal="center" vertical="center"/>
    </xf>
    <xf numFmtId="0" fontId="58" fillId="0" borderId="20" applyNumberFormat="false" applyFill="false" applyAlignment="false" applyProtection="false">
      <alignment vertical="center"/>
    </xf>
    <xf numFmtId="0" fontId="7" fillId="0" borderId="0">
      <alignment vertical="center"/>
    </xf>
    <xf numFmtId="0" fontId="58" fillId="0" borderId="20" applyNumberFormat="false" applyFill="false" applyAlignment="false" applyProtection="false">
      <alignment vertical="center"/>
    </xf>
    <xf numFmtId="0" fontId="65" fillId="12" borderId="0" applyNumberFormat="false" applyBorder="false" applyAlignment="false" applyProtection="false">
      <alignment vertical="center"/>
    </xf>
    <xf numFmtId="0" fontId="80" fillId="0" borderId="27" applyNumberFormat="false" applyFill="false" applyAlignment="false" applyProtection="false">
      <alignment vertical="center"/>
    </xf>
    <xf numFmtId="187" fontId="121" fillId="0" borderId="0">
      <alignment vertical="center"/>
    </xf>
    <xf numFmtId="0" fontId="7" fillId="0" borderId="0">
      <alignment vertical="center"/>
    </xf>
    <xf numFmtId="0" fontId="7" fillId="0" borderId="0"/>
    <xf numFmtId="0" fontId="78" fillId="4" borderId="0" applyNumberFormat="false" applyBorder="false" applyAlignment="false" applyProtection="false">
      <alignment vertical="center"/>
    </xf>
    <xf numFmtId="0" fontId="60" fillId="24" borderId="0" applyNumberFormat="false" applyBorder="false" applyAlignment="false" applyProtection="false">
      <alignment vertical="center"/>
    </xf>
    <xf numFmtId="0" fontId="106" fillId="0" borderId="34" applyNumberFormat="false" applyFill="false" applyAlignment="false" applyProtection="false">
      <alignment vertical="center"/>
    </xf>
    <xf numFmtId="0" fontId="64"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lignment vertical="center"/>
    </xf>
    <xf numFmtId="0" fontId="63" fillId="10" borderId="19" applyNumberFormat="false" applyAlignment="false" applyProtection="false">
      <alignment vertical="center"/>
    </xf>
    <xf numFmtId="0" fontId="0" fillId="30" borderId="0" applyNumberFormat="false" applyBorder="false" applyAlignment="false" applyProtection="false">
      <alignment vertical="center"/>
    </xf>
    <xf numFmtId="0" fontId="60" fillId="27" borderId="0" applyNumberFormat="false" applyBorder="false" applyAlignment="false" applyProtection="false">
      <alignment vertical="center"/>
    </xf>
    <xf numFmtId="0" fontId="80" fillId="0" borderId="27"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7" fillId="0" borderId="0">
      <alignment vertical="center"/>
    </xf>
    <xf numFmtId="0" fontId="65" fillId="12" borderId="0" applyNumberFormat="false" applyBorder="false" applyAlignment="false" applyProtection="false">
      <alignment vertical="center"/>
    </xf>
    <xf numFmtId="0" fontId="99" fillId="0" borderId="0">
      <alignment vertical="center"/>
    </xf>
    <xf numFmtId="15" fontId="73" fillId="0" borderId="0">
      <alignment vertical="center"/>
    </xf>
    <xf numFmtId="0" fontId="0" fillId="3" borderId="0" applyNumberFormat="false" applyBorder="false" applyAlignment="false" applyProtection="false">
      <alignment vertical="center"/>
    </xf>
    <xf numFmtId="197" fontId="121" fillId="0" borderId="0">
      <alignment vertical="center"/>
    </xf>
    <xf numFmtId="0" fontId="22" fillId="17"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0" fillId="13"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189" fontId="0" fillId="0" borderId="0" applyFont="false" applyFill="false" applyBorder="false" applyAlignment="false" applyProtection="false">
      <alignment vertical="center"/>
    </xf>
    <xf numFmtId="0" fontId="60" fillId="39"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3" fillId="0" borderId="0">
      <alignment vertical="center"/>
    </xf>
    <xf numFmtId="0" fontId="6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60" fillId="8" borderId="0" applyNumberFormat="false" applyBorder="false" applyAlignment="false" applyProtection="false">
      <alignment vertical="center"/>
    </xf>
    <xf numFmtId="0" fontId="120" fillId="0" borderId="37"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116" fillId="0" borderId="15">
      <alignment horizontal="left" vertical="center"/>
    </xf>
    <xf numFmtId="0" fontId="67" fillId="0" borderId="22" applyNumberFormat="false" applyFill="false" applyAlignment="false" applyProtection="false">
      <alignment vertical="center"/>
    </xf>
    <xf numFmtId="0" fontId="60" fillId="8" borderId="0" applyNumberFormat="false" applyBorder="false" applyAlignment="false" applyProtection="false">
      <alignment vertical="center"/>
    </xf>
    <xf numFmtId="0" fontId="7" fillId="0" borderId="0">
      <alignment vertical="center"/>
    </xf>
    <xf numFmtId="0" fontId="60" fillId="15" borderId="0" applyNumberFormat="false" applyBorder="false" applyAlignment="false" applyProtection="false">
      <alignment vertical="center"/>
    </xf>
    <xf numFmtId="0" fontId="56" fillId="55"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7" fillId="0" borderId="0">
      <alignment vertical="center"/>
    </xf>
    <xf numFmtId="0" fontId="56" fillId="55"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0" fillId="10" borderId="0" applyNumberFormat="false" applyBorder="false" applyAlignment="false" applyProtection="false">
      <alignment vertical="center"/>
    </xf>
    <xf numFmtId="0" fontId="7" fillId="0" borderId="0">
      <alignment vertical="center"/>
    </xf>
    <xf numFmtId="0" fontId="87" fillId="0" borderId="12" applyNumberFormat="false" applyFill="false" applyProtection="false">
      <alignment horizontal="left" vertical="center"/>
    </xf>
    <xf numFmtId="0" fontId="60" fillId="8" borderId="0" applyNumberFormat="false" applyBorder="false" applyAlignment="false" applyProtection="false">
      <alignment vertical="center"/>
    </xf>
    <xf numFmtId="0" fontId="55" fillId="6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19" fillId="0" borderId="9">
      <alignment horizontal="left" vertical="center"/>
    </xf>
    <xf numFmtId="43" fontId="0" fillId="0" borderId="0" applyFont="false" applyFill="false" applyBorder="false" applyAlignment="false" applyProtection="false">
      <alignment vertical="center"/>
    </xf>
    <xf numFmtId="0" fontId="56"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lignment vertical="center"/>
    </xf>
    <xf numFmtId="40" fontId="98" fillId="30" borderId="28">
      <alignment horizontal="centerContinuous" vertical="center"/>
    </xf>
    <xf numFmtId="0" fontId="0" fillId="7"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0" fillId="52"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78" fillId="21"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0" fillId="39"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66" fillId="0" borderId="21" applyNumberFormat="false" applyFill="false" applyAlignment="false" applyProtection="false">
      <alignment vertical="center"/>
    </xf>
    <xf numFmtId="0" fontId="7" fillId="0" borderId="0">
      <alignment vertical="center"/>
    </xf>
    <xf numFmtId="0" fontId="66" fillId="0" borderId="21" applyNumberFormat="false" applyFill="false" applyAlignment="false" applyProtection="false">
      <alignment vertical="center"/>
    </xf>
    <xf numFmtId="0" fontId="7" fillId="0" borderId="0">
      <alignment vertical="center"/>
    </xf>
    <xf numFmtId="0" fontId="66" fillId="0" borderId="21" applyNumberFormat="false" applyFill="false" applyAlignment="false" applyProtection="false">
      <alignment vertical="center"/>
    </xf>
    <xf numFmtId="0" fontId="7" fillId="0" borderId="0">
      <alignment vertical="center"/>
    </xf>
    <xf numFmtId="0" fontId="117" fillId="0" borderId="0" applyNumberFormat="false" applyFill="false" applyBorder="false" applyAlignment="false" applyProtection="false">
      <alignment vertical="center"/>
    </xf>
    <xf numFmtId="0" fontId="60" fillId="24" borderId="0" applyNumberFormat="false" applyBorder="false" applyAlignment="false" applyProtection="false">
      <alignment vertical="center"/>
    </xf>
    <xf numFmtId="41" fontId="1" fillId="0" borderId="0" applyFont="false" applyFill="false" applyBorder="false" applyAlignment="false" applyProtection="false">
      <alignment vertical="center"/>
    </xf>
    <xf numFmtId="0" fontId="7" fillId="0" borderId="0">
      <alignment vertical="center"/>
    </xf>
    <xf numFmtId="0" fontId="58" fillId="0" borderId="0" applyNumberFormat="false" applyFill="false" applyBorder="false" applyAlignment="false" applyProtection="false">
      <alignment vertical="center"/>
    </xf>
    <xf numFmtId="0" fontId="60" fillId="8"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87" fillId="0" borderId="12" applyNumberFormat="false" applyFill="false" applyProtection="false">
      <alignment horizontal="left" vertical="center"/>
    </xf>
    <xf numFmtId="0" fontId="60" fillId="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0" fontId="93" fillId="0" borderId="0">
      <alignment vertical="center"/>
    </xf>
    <xf numFmtId="0" fontId="56" fillId="11" borderId="0" applyNumberFormat="false" applyBorder="false" applyAlignment="false" applyProtection="false">
      <alignment vertical="center"/>
    </xf>
    <xf numFmtId="0" fontId="7" fillId="0" borderId="0">
      <alignment vertical="center"/>
    </xf>
    <xf numFmtId="0" fontId="56" fillId="24" borderId="0" applyNumberFormat="false" applyBorder="false" applyAlignment="false" applyProtection="false">
      <alignment vertical="center"/>
    </xf>
    <xf numFmtId="0" fontId="60" fillId="10" borderId="0" applyNumberFormat="false" applyBorder="false" applyAlignment="false" applyProtection="false">
      <alignment vertical="center"/>
    </xf>
    <xf numFmtId="0" fontId="7" fillId="0" borderId="0">
      <alignment vertical="center"/>
    </xf>
    <xf numFmtId="0" fontId="58" fillId="0" borderId="0" applyNumberFormat="false" applyFill="false" applyBorder="false" applyAlignment="false" applyProtection="false">
      <alignment vertical="center"/>
    </xf>
    <xf numFmtId="0" fontId="22" fillId="17" borderId="0" applyNumberFormat="false" applyBorder="false" applyAlignment="false" applyProtection="false">
      <alignment vertical="center"/>
    </xf>
    <xf numFmtId="0" fontId="93" fillId="0" borderId="0">
      <alignment vertical="center"/>
    </xf>
    <xf numFmtId="0" fontId="7" fillId="0" borderId="0">
      <alignment vertical="center"/>
    </xf>
    <xf numFmtId="0" fontId="60" fillId="18" borderId="0" applyNumberFormat="false" applyBorder="false" applyAlignment="false" applyProtection="false">
      <alignment vertical="center"/>
    </xf>
    <xf numFmtId="0" fontId="114" fillId="16" borderId="9" applyNumberFormat="false" applyBorder="false" applyAlignment="false" applyProtection="false">
      <alignment vertical="center"/>
    </xf>
    <xf numFmtId="0" fontId="60" fillId="39"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7" fillId="0" borderId="0">
      <alignment vertical="center"/>
    </xf>
    <xf numFmtId="0" fontId="93" fillId="0" borderId="0">
      <alignment vertical="center"/>
    </xf>
    <xf numFmtId="0" fontId="7" fillId="0" borderId="0">
      <alignment vertical="center"/>
    </xf>
    <xf numFmtId="0" fontId="67" fillId="0" borderId="22" applyNumberFormat="false" applyFill="false" applyAlignment="false" applyProtection="false">
      <alignment vertical="center"/>
    </xf>
    <xf numFmtId="0" fontId="0" fillId="0" borderId="0">
      <alignment vertical="center"/>
    </xf>
    <xf numFmtId="0" fontId="114" fillId="16" borderId="9" applyNumberFormat="false" applyBorder="false" applyAlignment="false" applyProtection="false">
      <alignment vertical="center"/>
    </xf>
    <xf numFmtId="0" fontId="60" fillId="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72" fillId="0" borderId="24">
      <alignment horizontal="center"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80" fillId="0" borderId="27" applyNumberFormat="false" applyFill="false" applyAlignment="false" applyProtection="false">
      <alignment vertical="center"/>
    </xf>
    <xf numFmtId="0" fontId="60" fillId="27" borderId="0" applyNumberFormat="false" applyBorder="false" applyAlignment="false" applyProtection="false">
      <alignment vertical="center"/>
    </xf>
    <xf numFmtId="0" fontId="99" fillId="0" borderId="0">
      <alignment vertical="center"/>
    </xf>
    <xf numFmtId="0" fontId="7" fillId="0" borderId="0">
      <alignment vertical="center"/>
    </xf>
    <xf numFmtId="0" fontId="56" fillId="11"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7" fillId="0" borderId="0">
      <alignment vertical="center"/>
    </xf>
    <xf numFmtId="9" fontId="7" fillId="0" borderId="0" applyFont="false" applyFill="false" applyBorder="false" applyAlignment="false" applyProtection="false">
      <alignment vertical="center"/>
    </xf>
    <xf numFmtId="0" fontId="56" fillId="27" borderId="0" applyNumberFormat="false" applyBorder="false" applyAlignment="false" applyProtection="false">
      <alignment vertical="center"/>
    </xf>
    <xf numFmtId="0" fontId="100" fillId="0" borderId="0">
      <alignment vertical="center"/>
    </xf>
    <xf numFmtId="9" fontId="7" fillId="0" borderId="0" applyFont="false" applyFill="false" applyBorder="false" applyAlignment="false" applyProtection="false">
      <alignment vertical="center"/>
    </xf>
    <xf numFmtId="0" fontId="7" fillId="0" borderId="0">
      <alignment vertical="center"/>
    </xf>
    <xf numFmtId="0" fontId="80" fillId="0" borderId="27" applyNumberFormat="false" applyFill="false" applyAlignment="false" applyProtection="false">
      <alignment vertical="center"/>
    </xf>
    <xf numFmtId="0" fontId="60" fillId="27"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69" fillId="5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60" fillId="18" borderId="0" applyNumberFormat="false" applyBorder="false" applyAlignment="false" applyProtection="false">
      <alignment vertical="center"/>
    </xf>
    <xf numFmtId="185" fontId="87" fillId="0" borderId="8" applyFill="false" applyProtection="false">
      <alignment horizontal="right" vertical="center"/>
    </xf>
    <xf numFmtId="0" fontId="0" fillId="39"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0" fillId="8" borderId="0" applyNumberFormat="false" applyBorder="false" applyAlignment="false" applyProtection="false">
      <alignment vertical="center"/>
    </xf>
    <xf numFmtId="0" fontId="56" fillId="11"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55" fillId="50" borderId="0" applyNumberFormat="false" applyBorder="false" applyAlignment="false" applyProtection="false">
      <alignment vertical="center"/>
    </xf>
    <xf numFmtId="0" fontId="7" fillId="0" borderId="0">
      <alignment vertical="center"/>
    </xf>
    <xf numFmtId="0" fontId="114" fillId="16" borderId="9" applyNumberFormat="false" applyBorder="false" applyAlignment="false" applyProtection="false">
      <alignment vertical="center"/>
    </xf>
    <xf numFmtId="0" fontId="56" fillId="10" borderId="0" applyNumberFormat="false" applyBorder="false" applyAlignment="false" applyProtection="false">
      <alignment vertical="center"/>
    </xf>
    <xf numFmtId="0" fontId="56" fillId="49"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99" fillId="0" borderId="0">
      <alignment vertical="center"/>
    </xf>
    <xf numFmtId="0" fontId="7" fillId="0" borderId="0">
      <alignment vertical="center"/>
    </xf>
    <xf numFmtId="0" fontId="87" fillId="0" borderId="0" applyProtection="false">
      <alignment vertical="center"/>
    </xf>
    <xf numFmtId="0" fontId="0" fillId="39" borderId="0" applyNumberFormat="false" applyBorder="false" applyAlignment="false" applyProtection="false">
      <alignment vertical="center"/>
    </xf>
    <xf numFmtId="0" fontId="111" fillId="26" borderId="35" applyNumberFormat="false" applyAlignment="false" applyProtection="false">
      <alignment vertical="center"/>
    </xf>
    <xf numFmtId="0" fontId="71" fillId="0" borderId="0" applyNumberFormat="false" applyFill="false" applyBorder="false" applyAlignment="false" applyProtection="false">
      <alignment vertical="center"/>
    </xf>
    <xf numFmtId="0" fontId="69" fillId="48" borderId="0" applyNumberFormat="false" applyBorder="false" applyAlignment="false" applyProtection="false">
      <alignment vertical="center"/>
    </xf>
    <xf numFmtId="0" fontId="87" fillId="0" borderId="12" applyNumberFormat="false" applyFill="false" applyProtection="false">
      <alignment horizontal="right" vertical="center"/>
    </xf>
    <xf numFmtId="0" fontId="110" fillId="0" borderId="0" applyNumberFormat="false" applyFill="false" applyBorder="false" applyAlignment="false" applyProtection="false">
      <alignment vertical="center"/>
    </xf>
    <xf numFmtId="0" fontId="7" fillId="0" borderId="0">
      <alignment vertical="center"/>
    </xf>
    <xf numFmtId="0" fontId="22"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60" fillId="27"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7" fillId="0" borderId="0">
      <alignment vertical="center"/>
    </xf>
    <xf numFmtId="188" fontId="7" fillId="0" borderId="0" applyFont="false" applyFill="false" applyBorder="false" applyAlignment="false" applyProtection="false">
      <alignment vertical="center"/>
    </xf>
    <xf numFmtId="0" fontId="7" fillId="47" borderId="0" applyNumberFormat="false" applyFont="false" applyBorder="false" applyAlignment="false" applyProtection="false">
      <alignment vertical="center"/>
    </xf>
    <xf numFmtId="0" fontId="56" fillId="21" borderId="0" applyNumberFormat="false" applyBorder="false" applyAlignment="false" applyProtection="false">
      <alignment vertical="center"/>
    </xf>
    <xf numFmtId="0" fontId="109" fillId="0" borderId="0" applyNumberFormat="false" applyFill="false" applyBorder="false" applyAlignment="false" applyProtection="false">
      <alignment vertical="top"/>
      <protection locked="false"/>
    </xf>
    <xf numFmtId="0" fontId="69" fillId="4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4" fillId="21"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56" fillId="27" borderId="0" applyNumberFormat="false" applyBorder="false" applyAlignment="false" applyProtection="false">
      <alignment vertical="center"/>
    </xf>
    <xf numFmtId="0" fontId="97" fillId="0" borderId="0">
      <alignment vertical="center"/>
    </xf>
    <xf numFmtId="0" fontId="108" fillId="21"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65" fillId="12" borderId="0" applyNumberFormat="false" applyBorder="false" applyAlignment="false" applyProtection="false">
      <alignment vertical="center"/>
    </xf>
    <xf numFmtId="0" fontId="56" fillId="45" borderId="0" applyNumberFormat="false" applyBorder="false" applyAlignment="false" applyProtection="false">
      <alignment vertical="center"/>
    </xf>
    <xf numFmtId="0" fontId="56" fillId="45" borderId="0" applyNumberFormat="false" applyBorder="false" applyAlignment="false" applyProtection="false">
      <alignment vertical="center"/>
    </xf>
    <xf numFmtId="0" fontId="56" fillId="45" borderId="0" applyNumberFormat="false" applyBorder="false" applyAlignment="false" applyProtection="false">
      <alignment vertical="center"/>
    </xf>
    <xf numFmtId="0" fontId="55" fillId="44" borderId="0" applyNumberFormat="false" applyBorder="false" applyAlignment="false" applyProtection="false">
      <alignment vertical="center"/>
    </xf>
    <xf numFmtId="0" fontId="7" fillId="0" borderId="0">
      <alignment vertical="center"/>
    </xf>
    <xf numFmtId="0" fontId="71" fillId="0" borderId="0" applyNumberFormat="false" applyFill="false" applyBorder="false" applyAlignment="false" applyProtection="false">
      <alignment vertical="center"/>
    </xf>
    <xf numFmtId="0" fontId="64" fillId="11"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107"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69" fillId="43" borderId="0" applyNumberFormat="false" applyBorder="false" applyAlignment="false" applyProtection="false">
      <alignment vertical="center"/>
    </xf>
    <xf numFmtId="0" fontId="59" fillId="7" borderId="16" applyNumberFormat="false" applyAlignment="false" applyProtection="false">
      <alignment vertical="center"/>
    </xf>
    <xf numFmtId="0" fontId="48" fillId="0" borderId="38" applyNumberFormat="false" applyFill="false" applyAlignment="false" applyProtection="false">
      <alignment vertical="center"/>
    </xf>
    <xf numFmtId="1" fontId="87" fillId="0" borderId="8" applyFill="false" applyProtection="false">
      <alignment horizontal="center" vertical="center"/>
    </xf>
    <xf numFmtId="0" fontId="83" fillId="20" borderId="11">
      <alignment vertical="center"/>
      <protection locked="false"/>
    </xf>
    <xf numFmtId="0" fontId="93" fillId="0" borderId="0">
      <alignment vertical="center"/>
    </xf>
    <xf numFmtId="9" fontId="7" fillId="0" borderId="0" applyFont="false" applyFill="false" applyBorder="false" applyAlignment="false" applyProtection="false">
      <alignment vertical="center"/>
    </xf>
    <xf numFmtId="0" fontId="7" fillId="0" borderId="0">
      <alignment vertical="center"/>
    </xf>
    <xf numFmtId="0" fontId="56" fillId="27"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0" fontId="7" fillId="0" borderId="0">
      <alignment vertical="center"/>
    </xf>
    <xf numFmtId="185" fontId="87" fillId="0" borderId="8" applyFill="false" applyProtection="false">
      <alignment horizontal="right" vertical="center"/>
    </xf>
    <xf numFmtId="0" fontId="58" fillId="0" borderId="20" applyNumberFormat="false" applyFill="false" applyAlignment="false" applyProtection="false">
      <alignment vertical="center"/>
    </xf>
    <xf numFmtId="0" fontId="60" fillId="8" borderId="0" applyNumberFormat="false" applyBorder="false" applyAlignment="false" applyProtection="false">
      <alignment vertical="center"/>
    </xf>
    <xf numFmtId="0" fontId="60" fillId="27"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69" fillId="4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6" fillId="0" borderId="0" applyNumberFormat="false" applyFill="false" applyBorder="false" applyAlignment="false" applyProtection="false">
      <alignment vertical="center"/>
    </xf>
    <xf numFmtId="44" fontId="1" fillId="0" borderId="0" applyFont="false" applyFill="false" applyBorder="false" applyAlignment="false" applyProtection="false">
      <alignment vertical="center"/>
    </xf>
    <xf numFmtId="0" fontId="60" fillId="8" borderId="0" applyNumberFormat="false" applyBorder="false" applyAlignment="false" applyProtection="false">
      <alignment vertical="center"/>
    </xf>
    <xf numFmtId="0" fontId="7" fillId="0" borderId="0">
      <alignment vertical="center"/>
    </xf>
    <xf numFmtId="9" fontId="7" fillId="0" borderId="0" applyFont="false" applyFill="false" applyBorder="false" applyAlignment="false" applyProtection="false">
      <alignment vertical="center"/>
    </xf>
    <xf numFmtId="0" fontId="71" fillId="0" borderId="0" applyNumberFormat="false" applyFill="false" applyBorder="false" applyAlignment="false" applyProtection="false">
      <alignment vertical="center"/>
    </xf>
    <xf numFmtId="0" fontId="106" fillId="0" borderId="34" applyNumberFormat="false" applyFill="false" applyAlignment="false" applyProtection="false">
      <alignment vertical="center"/>
    </xf>
    <xf numFmtId="0" fontId="54" fillId="2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9" fillId="4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91" fillId="0" borderId="33" applyNumberFormat="false" applyFill="false" applyAlignment="false" applyProtection="false">
      <alignment vertical="center"/>
    </xf>
    <xf numFmtId="0" fontId="7" fillId="0" borderId="0">
      <alignment vertical="center"/>
    </xf>
    <xf numFmtId="0" fontId="71" fillId="0" borderId="0" applyNumberFormat="false" applyFill="false" applyBorder="false" applyAlignment="false" applyProtection="false">
      <alignment vertical="center"/>
    </xf>
    <xf numFmtId="0" fontId="48" fillId="0" borderId="23" applyNumberFormat="false" applyFill="false" applyAlignment="false" applyProtection="false">
      <alignment vertical="center"/>
    </xf>
    <xf numFmtId="0" fontId="67" fillId="0" borderId="22" applyNumberFormat="false" applyFill="false" applyAlignment="false" applyProtection="false">
      <alignment vertical="center"/>
    </xf>
    <xf numFmtId="1" fontId="87" fillId="0" borderId="8" applyFill="false" applyProtection="false">
      <alignment horizontal="center" vertical="center"/>
    </xf>
    <xf numFmtId="0" fontId="105" fillId="0" borderId="0" applyNumberFormat="false" applyFill="false" applyBorder="false" applyAlignment="false" applyProtection="false">
      <alignment vertical="center"/>
    </xf>
    <xf numFmtId="0" fontId="93" fillId="0" borderId="0">
      <alignment vertical="center"/>
    </xf>
    <xf numFmtId="0" fontId="60" fillId="8" borderId="0" applyNumberFormat="false" applyBorder="false" applyAlignment="false" applyProtection="false">
      <alignment vertical="center"/>
    </xf>
    <xf numFmtId="0" fontId="56" fillId="6" borderId="0" applyNumberFormat="false" applyBorder="false" applyAlignment="false" applyProtection="false">
      <alignment vertical="center"/>
    </xf>
    <xf numFmtId="0" fontId="104" fillId="40" borderId="32" applyNumberFormat="false" applyAlignment="false" applyProtection="false">
      <alignment vertical="center"/>
    </xf>
    <xf numFmtId="0" fontId="112" fillId="0" borderId="8" applyNumberFormat="false" applyFill="false" applyProtection="false">
      <alignment horizontal="center" vertical="center"/>
    </xf>
    <xf numFmtId="0" fontId="60" fillId="24"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2"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95" fillId="0" borderId="0" applyNumberFormat="false" applyFill="false" applyBorder="false" applyAlignment="false" applyProtection="false">
      <alignment vertical="top"/>
      <protection locked="false"/>
    </xf>
    <xf numFmtId="0" fontId="60" fillId="39" borderId="0" applyNumberFormat="false" applyBorder="false" applyAlignment="false" applyProtection="false">
      <alignment vertical="center"/>
    </xf>
    <xf numFmtId="10" fontId="7" fillId="0" borderId="0" applyFont="false" applyFill="false" applyBorder="false" applyAlignment="false" applyProtection="false">
      <alignment vertical="center"/>
    </xf>
    <xf numFmtId="0" fontId="55" fillId="38" borderId="0" applyNumberFormat="false" applyBorder="false" applyAlignment="false" applyProtection="false">
      <alignment vertical="center"/>
    </xf>
    <xf numFmtId="0" fontId="97" fillId="0" borderId="0">
      <alignment vertical="center"/>
      <protection locked="false"/>
    </xf>
    <xf numFmtId="0" fontId="55" fillId="37" borderId="0" applyNumberFormat="false" applyBorder="false" applyAlignment="false" applyProtection="false">
      <alignment vertical="center"/>
    </xf>
    <xf numFmtId="0" fontId="0" fillId="0" borderId="0">
      <alignment vertical="center"/>
    </xf>
    <xf numFmtId="0" fontId="71" fillId="0" borderId="0" applyNumberFormat="false" applyFill="false" applyBorder="false" applyAlignment="false" applyProtection="false">
      <alignment vertical="center"/>
    </xf>
    <xf numFmtId="0" fontId="55" fillId="36" borderId="0" applyNumberFormat="false" applyBorder="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7" fillId="0" borderId="0">
      <alignment vertical="center"/>
    </xf>
    <xf numFmtId="0" fontId="103" fillId="35" borderId="0" applyNumberFormat="false" applyBorder="false" applyAlignment="false" applyProtection="false">
      <alignment vertical="center"/>
    </xf>
    <xf numFmtId="0" fontId="113" fillId="0" borderId="12" applyNumberFormat="false" applyFill="false" applyProtection="false">
      <alignment horizontal="center" vertical="center"/>
    </xf>
    <xf numFmtId="0" fontId="102" fillId="0" borderId="26" applyNumberFormat="false" applyFill="false" applyAlignment="false" applyProtection="false">
      <alignment vertical="center"/>
    </xf>
    <xf numFmtId="0" fontId="60" fillId="18" borderId="0" applyNumberFormat="false" applyBorder="false" applyAlignment="false" applyProtection="false">
      <alignment vertical="center"/>
    </xf>
    <xf numFmtId="0" fontId="7" fillId="0" borderId="0">
      <alignment vertical="center"/>
    </xf>
    <xf numFmtId="0" fontId="93" fillId="0" borderId="0">
      <alignment vertical="center"/>
    </xf>
    <xf numFmtId="0" fontId="7" fillId="0" borderId="0">
      <alignment vertical="center"/>
    </xf>
    <xf numFmtId="0" fontId="69" fillId="34"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0" fillId="24"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55" fillId="33"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60" fillId="27"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83" fillId="20" borderId="11">
      <alignment vertical="center"/>
      <protection locked="false"/>
    </xf>
    <xf numFmtId="0" fontId="7" fillId="0" borderId="0">
      <alignment vertical="center"/>
    </xf>
    <xf numFmtId="0" fontId="58" fillId="0" borderId="20" applyNumberFormat="false" applyFill="false" applyAlignment="false" applyProtection="false">
      <alignment vertical="center"/>
    </xf>
    <xf numFmtId="0" fontId="71" fillId="0" borderId="0" applyNumberFormat="false" applyFill="false" applyBorder="false" applyAlignment="false" applyProtection="false">
      <alignment vertical="center"/>
    </xf>
    <xf numFmtId="0" fontId="56" fillId="7" borderId="0" applyNumberFormat="false" applyBorder="false" applyAlignment="false" applyProtection="false">
      <alignment vertical="center"/>
    </xf>
    <xf numFmtId="0" fontId="93" fillId="0" borderId="0">
      <alignment vertical="center"/>
    </xf>
    <xf numFmtId="0" fontId="56" fillId="8" borderId="0" applyNumberFormat="false" applyBorder="false" applyAlignment="false" applyProtection="false">
      <alignment vertical="center"/>
    </xf>
    <xf numFmtId="0" fontId="56" fillId="10"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7" fillId="0" borderId="0">
      <alignment vertical="center"/>
    </xf>
    <xf numFmtId="0" fontId="22" fillId="10"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7" fillId="0" borderId="0">
      <alignment vertical="center"/>
    </xf>
    <xf numFmtId="0" fontId="80" fillId="0" borderId="27" applyNumberFormat="false" applyFill="false" applyAlignment="false" applyProtection="false">
      <alignment vertical="center"/>
    </xf>
    <xf numFmtId="0" fontId="60"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5" fillId="0" borderId="0" applyNumberFormat="false" applyFill="false" applyBorder="false" applyAlignment="false" applyProtection="false">
      <alignment vertical="top"/>
      <protection locked="false"/>
    </xf>
    <xf numFmtId="0" fontId="60" fillId="24" borderId="0" applyNumberFormat="false" applyBorder="false" applyAlignment="false" applyProtection="false">
      <alignment vertical="center"/>
    </xf>
    <xf numFmtId="0" fontId="0" fillId="16" borderId="30" applyNumberFormat="false" applyFont="false" applyAlignment="false" applyProtection="false">
      <alignment vertical="center"/>
    </xf>
    <xf numFmtId="1" fontId="87" fillId="0" borderId="8" applyFill="false" applyProtection="false">
      <alignment horizontal="center" vertical="center"/>
    </xf>
    <xf numFmtId="0" fontId="67" fillId="0" borderId="22" applyNumberFormat="false" applyFill="false" applyAlignment="false" applyProtection="false">
      <alignment vertical="center"/>
    </xf>
    <xf numFmtId="0" fontId="93" fillId="0" borderId="0">
      <alignment vertical="center"/>
    </xf>
    <xf numFmtId="0" fontId="7" fillId="0" borderId="0">
      <alignment vertical="center"/>
    </xf>
    <xf numFmtId="0" fontId="93" fillId="0" borderId="0">
      <alignment vertical="center"/>
    </xf>
    <xf numFmtId="185" fontId="87" fillId="0" borderId="8" applyFill="false" applyProtection="false">
      <alignment horizontal="right" vertical="center"/>
    </xf>
    <xf numFmtId="0" fontId="7" fillId="0" borderId="0">
      <alignment vertical="center"/>
    </xf>
    <xf numFmtId="0" fontId="22" fillId="10" borderId="0" applyNumberFormat="false" applyBorder="false" applyAlignment="false" applyProtection="false">
      <alignment vertical="center"/>
    </xf>
    <xf numFmtId="0" fontId="7" fillId="0" borderId="0">
      <alignment vertical="center"/>
    </xf>
    <xf numFmtId="0" fontId="80" fillId="0" borderId="27" applyNumberFormat="false" applyFill="false" applyAlignment="false" applyProtection="false">
      <alignment vertical="center"/>
    </xf>
    <xf numFmtId="0" fontId="7" fillId="0" borderId="0" applyNumberFormat="false" applyFont="false" applyFill="false" applyBorder="false" applyAlignment="false" applyProtection="false">
      <alignment horizontal="left" vertical="center"/>
    </xf>
    <xf numFmtId="0" fontId="0" fillId="0" borderId="0">
      <alignment vertical="center"/>
    </xf>
    <xf numFmtId="0" fontId="60" fillId="27"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9" fillId="32"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56" fillId="11" borderId="0" applyNumberFormat="false" applyBorder="false" applyAlignment="false" applyProtection="false">
      <alignment vertical="center"/>
    </xf>
    <xf numFmtId="184" fontId="7" fillId="0" borderId="0" applyFont="false" applyFill="false" applyBorder="false" applyAlignment="false" applyProtection="false">
      <alignment vertical="center"/>
    </xf>
    <xf numFmtId="0" fontId="7" fillId="0" borderId="0">
      <alignment vertical="center"/>
    </xf>
    <xf numFmtId="0" fontId="7" fillId="0" borderId="0">
      <alignment vertical="center"/>
    </xf>
    <xf numFmtId="0" fontId="22" fillId="17" borderId="0" applyNumberFormat="false" applyBorder="false" applyAlignment="false" applyProtection="false">
      <alignment vertical="center"/>
    </xf>
    <xf numFmtId="0" fontId="7" fillId="0" borderId="0">
      <alignment vertical="center"/>
    </xf>
    <xf numFmtId="0" fontId="22"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15" fontId="73" fillId="0" borderId="0">
      <alignment vertical="center"/>
    </xf>
    <xf numFmtId="41" fontId="0" fillId="0" borderId="0" applyFont="false" applyFill="false" applyBorder="false" applyAlignment="false" applyProtection="false">
      <alignment vertical="center"/>
    </xf>
    <xf numFmtId="0" fontId="100" fillId="0" borderId="0">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80" fillId="0" borderId="27" applyNumberFormat="false" applyFill="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99" fillId="0" borderId="0">
      <alignment vertical="center"/>
    </xf>
    <xf numFmtId="0" fontId="60" fillId="27" borderId="0" applyNumberFormat="false" applyBorder="false" applyAlignment="false" applyProtection="false">
      <alignment vertical="center"/>
    </xf>
    <xf numFmtId="0" fontId="60" fillId="24" borderId="0" applyNumberFormat="false" applyBorder="false" applyAlignment="false" applyProtection="false">
      <alignment vertical="center"/>
    </xf>
    <xf numFmtId="0" fontId="0" fillId="16" borderId="30" applyNumberFormat="false" applyFont="false" applyAlignment="false" applyProtection="false">
      <alignment vertical="center"/>
    </xf>
    <xf numFmtId="0" fontId="83" fillId="20" borderId="11">
      <alignment vertical="center"/>
      <protection locked="false"/>
    </xf>
    <xf numFmtId="0" fontId="22" fillId="16"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80" fillId="0" borderId="27" applyNumberFormat="false" applyFill="false" applyAlignment="false" applyProtection="false">
      <alignment vertical="center"/>
    </xf>
    <xf numFmtId="0" fontId="97" fillId="0" borderId="0">
      <alignment vertical="center"/>
    </xf>
    <xf numFmtId="0" fontId="60" fillId="24"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64" fillId="11" borderId="0" applyNumberFormat="false" applyBorder="false" applyAlignment="false" applyProtection="false">
      <alignment vertical="center"/>
    </xf>
    <xf numFmtId="0" fontId="7" fillId="0" borderId="0">
      <alignment vertical="center"/>
    </xf>
    <xf numFmtId="195" fontId="121" fillId="0" borderId="0">
      <alignment vertical="center"/>
    </xf>
    <xf numFmtId="0" fontId="7" fillId="0" borderId="0">
      <alignment vertical="center"/>
    </xf>
    <xf numFmtId="0" fontId="93" fillId="0" borderId="0">
      <alignment vertical="center"/>
    </xf>
    <xf numFmtId="0" fontId="60" fillId="24"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60" fillId="39" borderId="0" applyNumberFormat="false" applyBorder="false" applyAlignment="false" applyProtection="false">
      <alignment vertical="center"/>
    </xf>
    <xf numFmtId="42" fontId="1" fillId="0" borderId="0" applyFont="false" applyFill="false" applyBorder="false" applyAlignment="false" applyProtection="false">
      <alignment vertical="center"/>
    </xf>
    <xf numFmtId="0" fontId="56" fillId="31" borderId="0" applyNumberFormat="false" applyBorder="false" applyAlignment="false" applyProtection="false">
      <alignment vertical="center"/>
    </xf>
    <xf numFmtId="0" fontId="7" fillId="0" borderId="0">
      <alignment vertical="center"/>
    </xf>
    <xf numFmtId="0" fontId="56"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lignment vertical="center"/>
    </xf>
    <xf numFmtId="40" fontId="98" fillId="30" borderId="28">
      <alignment horizontal="centerContinuous" vertical="center"/>
    </xf>
    <xf numFmtId="0" fontId="97" fillId="0" borderId="0">
      <alignment vertical="center"/>
    </xf>
    <xf numFmtId="0" fontId="0" fillId="13"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0" fillId="11" borderId="0" applyNumberFormat="false" applyBorder="false" applyAlignment="false" applyProtection="false">
      <alignment vertical="center"/>
    </xf>
    <xf numFmtId="0" fontId="126" fillId="0" borderId="0" applyNumberFormat="false" applyFill="false" applyBorder="false" applyAlignment="false" applyProtection="false">
      <alignment vertical="center"/>
    </xf>
    <xf numFmtId="0" fontId="93" fillId="0" borderId="0">
      <alignment vertical="center"/>
    </xf>
    <xf numFmtId="0" fontId="5" fillId="0" borderId="0">
      <alignment vertical="center"/>
    </xf>
    <xf numFmtId="37" fontId="101" fillId="0" borderId="0">
      <alignment vertical="center"/>
    </xf>
    <xf numFmtId="0" fontId="60" fillId="18" borderId="0" applyNumberFormat="false" applyBorder="false" applyAlignment="false" applyProtection="false">
      <alignment vertical="center"/>
    </xf>
    <xf numFmtId="0" fontId="93" fillId="0" borderId="0">
      <alignment vertical="center"/>
    </xf>
    <xf numFmtId="0" fontId="96"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60" fillId="24" borderId="0" applyNumberFormat="false" applyBorder="false" applyAlignment="false" applyProtection="false">
      <alignment vertical="center"/>
    </xf>
    <xf numFmtId="0" fontId="95" fillId="0" borderId="0" applyNumberFormat="false" applyFill="false" applyBorder="false" applyAlignment="false" applyProtection="false">
      <alignment vertical="top"/>
      <protection locked="false"/>
    </xf>
    <xf numFmtId="0" fontId="55" fillId="29" borderId="0" applyNumberFormat="false" applyBorder="false" applyAlignment="false" applyProtection="false">
      <alignment vertical="center"/>
    </xf>
    <xf numFmtId="0" fontId="93" fillId="0" borderId="0">
      <alignment vertical="center"/>
    </xf>
    <xf numFmtId="0" fontId="0" fillId="4"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49" fontId="7" fillId="0" borderId="0" applyFont="false" applyFill="false" applyBorder="false" applyAlignment="false" applyProtection="false">
      <alignment vertical="center"/>
    </xf>
    <xf numFmtId="0" fontId="22" fillId="16"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14" fontId="75" fillId="0" borderId="0">
      <alignment horizontal="center" vertical="center" wrapText="true"/>
      <protection locked="false"/>
    </xf>
    <xf numFmtId="9" fontId="7" fillId="0" borderId="0" applyFont="false" applyFill="false" applyBorder="false" applyAlignment="false" applyProtection="false">
      <alignment vertical="center"/>
    </xf>
    <xf numFmtId="0" fontId="87" fillId="0" borderId="12" applyNumberFormat="false" applyFill="false" applyProtection="false">
      <alignment horizontal="right" vertical="center"/>
    </xf>
    <xf numFmtId="15" fontId="73" fillId="0" borderId="0">
      <alignment vertical="center"/>
    </xf>
    <xf numFmtId="49" fontId="7" fillId="0" borderId="0" applyFon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93" fillId="0" borderId="0">
      <alignment vertical="center"/>
    </xf>
    <xf numFmtId="0" fontId="55" fillId="28" borderId="0" applyNumberFormat="false" applyBorder="false" applyAlignment="false" applyProtection="false">
      <alignment vertical="center"/>
    </xf>
    <xf numFmtId="0" fontId="56" fillId="45" borderId="0" applyNumberFormat="false" applyBorder="false" applyAlignment="false" applyProtection="false">
      <alignment vertical="center"/>
    </xf>
    <xf numFmtId="0" fontId="56" fillId="49" borderId="0" applyNumberFormat="false" applyBorder="false" applyAlignment="false" applyProtection="false">
      <alignment vertical="center"/>
    </xf>
    <xf numFmtId="0" fontId="65" fillId="13"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56" fillId="21"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94" fillId="0" borderId="31" applyNumberFormat="false" applyFill="false" applyAlignment="false" applyProtection="false">
      <alignment vertical="center"/>
    </xf>
    <xf numFmtId="0" fontId="60" fillId="8" borderId="0" applyNumberFormat="false" applyBorder="false" applyAlignment="false" applyProtection="false">
      <alignment vertical="center"/>
    </xf>
    <xf numFmtId="0" fontId="54" fillId="4" borderId="0" applyNumberFormat="false" applyBorder="false" applyAlignment="false" applyProtection="false">
      <alignment vertical="center"/>
    </xf>
    <xf numFmtId="0" fontId="93" fillId="0" borderId="0">
      <alignment vertical="center"/>
    </xf>
    <xf numFmtId="0" fontId="99" fillId="0" borderId="0">
      <alignment vertical="center"/>
    </xf>
    <xf numFmtId="0" fontId="56" fillId="27" borderId="0" applyNumberFormat="false" applyBorder="false" applyAlignment="false" applyProtection="false">
      <alignment vertical="center"/>
    </xf>
    <xf numFmtId="0" fontId="87" fillId="0" borderId="0">
      <alignment vertical="center"/>
    </xf>
    <xf numFmtId="0" fontId="92" fillId="26" borderId="18" applyNumberFormat="false" applyAlignment="false" applyProtection="false">
      <alignment vertical="center"/>
    </xf>
    <xf numFmtId="0" fontId="7" fillId="0" borderId="0" applyNumberFormat="false" applyFill="false" applyBorder="false" applyAlignment="false" applyProtection="false">
      <alignment vertical="center"/>
    </xf>
    <xf numFmtId="0" fontId="116" fillId="0" borderId="36" applyNumberFormat="false" applyAlignment="false" applyProtection="false">
      <alignment horizontal="left" vertical="center"/>
    </xf>
    <xf numFmtId="0" fontId="91" fillId="0" borderId="0" applyNumberFormat="false" applyFill="false" applyBorder="false" applyAlignment="false" applyProtection="false">
      <alignment vertical="center"/>
    </xf>
    <xf numFmtId="0" fontId="7" fillId="0" borderId="0">
      <alignment vertical="center"/>
    </xf>
    <xf numFmtId="0" fontId="71" fillId="0" borderId="0" applyNumberFormat="false" applyFill="false" applyBorder="false" applyAlignment="false" applyProtection="false">
      <alignment vertical="center"/>
    </xf>
    <xf numFmtId="0" fontId="0" fillId="16" borderId="30" applyNumberFormat="false" applyFont="false" applyAlignment="false" applyProtection="false">
      <alignment vertical="center"/>
    </xf>
    <xf numFmtId="0" fontId="22" fillId="17" borderId="0" applyNumberFormat="false" applyBorder="false" applyAlignment="false" applyProtection="false">
      <alignment vertical="center"/>
    </xf>
    <xf numFmtId="0" fontId="7" fillId="0" borderId="0">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0" fontId="0" fillId="21"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0" fontId="56" fillId="7" borderId="0" applyNumberFormat="false" applyBorder="false" applyAlignment="false" applyProtection="false">
      <alignment vertical="center"/>
    </xf>
    <xf numFmtId="0" fontId="89" fillId="0" borderId="0" applyNumberFormat="false" applyFill="false" applyBorder="false" applyAlignment="false" applyProtection="false">
      <alignment vertical="center"/>
    </xf>
    <xf numFmtId="0" fontId="7" fillId="0" borderId="0">
      <alignment vertical="center"/>
    </xf>
    <xf numFmtId="0" fontId="0" fillId="21"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198" fontId="7" fillId="0" borderId="0" applyFont="false" applyFill="false" applyBorder="false" applyAlignment="false" applyProtection="false">
      <alignment vertical="center"/>
    </xf>
    <xf numFmtId="0" fontId="22" fillId="12" borderId="0" applyNumberFormat="false" applyBorder="false" applyAlignment="false" applyProtection="false">
      <alignment vertical="center"/>
    </xf>
    <xf numFmtId="0" fontId="80" fillId="0" borderId="27" applyNumberFormat="false" applyFill="false" applyAlignment="false" applyProtection="false">
      <alignment vertical="center"/>
    </xf>
    <xf numFmtId="200" fontId="7" fillId="0" borderId="0" applyFont="false" applyFill="false" applyBorder="false" applyAlignment="false" applyProtection="false">
      <alignment vertical="center"/>
    </xf>
    <xf numFmtId="0" fontId="67" fillId="0" borderId="22" applyNumberFormat="false" applyFill="false" applyAlignment="false" applyProtection="false">
      <alignment vertical="center"/>
    </xf>
    <xf numFmtId="0" fontId="7" fillId="0" borderId="0">
      <alignment vertical="center"/>
    </xf>
    <xf numFmtId="9" fontId="7" fillId="0" borderId="0" applyFont="false" applyFill="false" applyBorder="false" applyAlignment="false" applyProtection="false">
      <alignment vertical="center"/>
    </xf>
    <xf numFmtId="0" fontId="87" fillId="0" borderId="12" applyNumberFormat="false" applyFill="false" applyProtection="false">
      <alignment horizontal="left" vertical="center"/>
    </xf>
    <xf numFmtId="0" fontId="71" fillId="0" borderId="0" applyNumberFormat="false" applyFill="false" applyBorder="false" applyAlignment="false" applyProtection="false">
      <alignment vertical="center"/>
    </xf>
    <xf numFmtId="0" fontId="60" fillId="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4" fillId="4" borderId="0" applyNumberFormat="false" applyBorder="false" applyAlignment="false" applyProtection="false">
      <alignment vertical="center"/>
    </xf>
    <xf numFmtId="0" fontId="60" fillId="10" borderId="0" applyNumberFormat="false" applyBorder="false" applyAlignment="false" applyProtection="false">
      <alignment vertical="center"/>
    </xf>
    <xf numFmtId="0" fontId="88" fillId="0" borderId="29" applyNumberFormat="false" applyFill="false" applyAlignment="false" applyProtection="false">
      <alignment vertical="center"/>
    </xf>
    <xf numFmtId="0" fontId="60" fillId="10" borderId="0" applyNumberFormat="false" applyBorder="false" applyAlignment="false" applyProtection="false">
      <alignment vertical="center"/>
    </xf>
    <xf numFmtId="0" fontId="88" fillId="0" borderId="29"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60" fillId="10" borderId="0" applyNumberFormat="false" applyBorder="false" applyAlignment="false" applyProtection="false">
      <alignment vertical="center"/>
    </xf>
    <xf numFmtId="0" fontId="58" fillId="0" borderId="20" applyNumberFormat="false" applyFill="false" applyAlignment="false" applyProtection="false">
      <alignment vertical="center"/>
    </xf>
    <xf numFmtId="0" fontId="56" fillId="56" borderId="0" applyNumberFormat="false" applyBorder="false" applyAlignment="false" applyProtection="false">
      <alignment vertical="center"/>
    </xf>
    <xf numFmtId="0" fontId="60" fillId="10" borderId="0" applyNumberFormat="false" applyBorder="false" applyAlignment="false" applyProtection="false">
      <alignment vertical="center"/>
    </xf>
    <xf numFmtId="192" fontId="118" fillId="53" borderId="0">
      <alignment vertical="center"/>
    </xf>
    <xf numFmtId="0" fontId="58" fillId="0" borderId="20" applyNumberFormat="false" applyFill="false" applyAlignment="false" applyProtection="false">
      <alignment vertical="center"/>
    </xf>
    <xf numFmtId="0" fontId="7" fillId="0" borderId="0">
      <alignment vertical="center"/>
    </xf>
    <xf numFmtId="0" fontId="54" fillId="4"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0" fontId="112" fillId="0" borderId="8" applyNumberFormat="false" applyFill="false" applyProtection="false">
      <alignment horizontal="center" vertical="center"/>
    </xf>
    <xf numFmtId="0" fontId="7" fillId="0" borderId="0">
      <alignment vertical="center"/>
    </xf>
    <xf numFmtId="9" fontId="7" fillId="0" borderId="0" applyFont="false" applyFill="false" applyBorder="false" applyAlignment="false" applyProtection="false">
      <alignment vertical="center"/>
    </xf>
    <xf numFmtId="0" fontId="56" fillId="52"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87" fillId="0" borderId="12" applyNumberFormat="false" applyFill="false" applyProtection="false">
      <alignment horizontal="left" vertical="center"/>
    </xf>
    <xf numFmtId="0" fontId="65" fillId="13"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87" fillId="0" borderId="12" applyNumberFormat="false" applyFill="false" applyProtection="false">
      <alignment horizontal="left" vertical="center"/>
    </xf>
    <xf numFmtId="0" fontId="60" fillId="8" borderId="0" applyNumberFormat="false" applyBorder="false" applyAlignment="false" applyProtection="false">
      <alignment vertical="center"/>
    </xf>
    <xf numFmtId="0" fontId="86" fillId="10" borderId="16" applyNumberFormat="false" applyAlignment="false" applyProtection="false">
      <alignment vertical="center"/>
    </xf>
    <xf numFmtId="0" fontId="0" fillId="16" borderId="30" applyNumberFormat="false" applyFont="false" applyAlignment="false" applyProtection="false">
      <alignment vertical="center"/>
    </xf>
    <xf numFmtId="188" fontId="7" fillId="0" borderId="0" applyFont="false" applyFill="false" applyBorder="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83" fillId="20" borderId="11">
      <alignment vertical="center"/>
      <protection locked="false"/>
    </xf>
    <xf numFmtId="0" fontId="60" fillId="24" borderId="0" applyNumberFormat="false" applyBorder="false" applyAlignment="false" applyProtection="false">
      <alignment vertical="center"/>
    </xf>
    <xf numFmtId="0" fontId="83" fillId="20" borderId="11">
      <alignment vertical="center"/>
      <protection locked="false"/>
    </xf>
    <xf numFmtId="9" fontId="7" fillId="0" borderId="0" applyFont="false" applyFill="false" applyBorder="false" applyAlignment="false" applyProtection="false">
      <alignment vertical="center"/>
    </xf>
    <xf numFmtId="3" fontId="7" fillId="0" borderId="0" applyFont="false" applyFill="false" applyBorder="false" applyAlignment="false" applyProtection="false">
      <alignment vertical="center"/>
    </xf>
    <xf numFmtId="0" fontId="54" fillId="4"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4" fillId="4"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85" fillId="23"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67" fillId="0" borderId="22" applyNumberFormat="false" applyFill="false" applyAlignment="false" applyProtection="false">
      <alignment vertical="center"/>
    </xf>
    <xf numFmtId="0" fontId="60" fillId="1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60" fillId="10" borderId="0" applyNumberFormat="false" applyBorder="false" applyAlignment="false" applyProtection="false">
      <alignment vertical="center"/>
    </xf>
    <xf numFmtId="0" fontId="69" fillId="2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6" fillId="21" borderId="0" applyNumberFormat="false" applyBorder="false" applyAlignment="false" applyProtection="false">
      <alignment vertical="center"/>
    </xf>
    <xf numFmtId="0" fontId="60" fillId="1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48" fillId="0" borderId="23" applyNumberFormat="false" applyFill="false" applyAlignment="false" applyProtection="false">
      <alignment vertical="center"/>
    </xf>
    <xf numFmtId="0" fontId="0" fillId="16" borderId="30" applyNumberFormat="false" applyFont="false" applyAlignment="false" applyProtection="false">
      <alignment vertical="center"/>
    </xf>
    <xf numFmtId="0" fontId="121" fillId="0" borderId="0">
      <alignment vertical="center"/>
    </xf>
    <xf numFmtId="0" fontId="60" fillId="24" borderId="0" applyNumberFormat="false" applyBorder="false" applyAlignment="false" applyProtection="false">
      <alignment vertical="center"/>
    </xf>
    <xf numFmtId="0" fontId="60" fillId="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72" fillId="0" borderId="24">
      <alignment horizontal="center" vertical="center"/>
    </xf>
    <xf numFmtId="0" fontId="7" fillId="0" borderId="0">
      <alignment vertical="center"/>
    </xf>
    <xf numFmtId="0" fontId="84"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80" fillId="0" borderId="27" applyNumberFormat="false" applyFill="false" applyAlignment="false" applyProtection="false">
      <alignment vertical="center"/>
    </xf>
    <xf numFmtId="0" fontId="0" fillId="0" borderId="0">
      <alignment vertical="center"/>
    </xf>
    <xf numFmtId="0" fontId="7" fillId="0" borderId="0">
      <alignment vertical="center"/>
    </xf>
    <xf numFmtId="0" fontId="114" fillId="16" borderId="9" applyNumberFormat="false" applyBorder="false" applyAlignment="false" applyProtection="false">
      <alignment vertical="center"/>
    </xf>
    <xf numFmtId="0" fontId="60" fillId="8"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22" fillId="13" borderId="0" applyNumberFormat="false" applyBorder="false" applyAlignment="false" applyProtection="false">
      <alignment vertical="center"/>
    </xf>
    <xf numFmtId="10" fontId="7"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8" fillId="0" borderId="20" applyNumberFormat="false" applyFill="false" applyAlignment="false" applyProtection="false">
      <alignment vertical="center"/>
    </xf>
    <xf numFmtId="0" fontId="67" fillId="0" borderId="22" applyNumberFormat="false" applyFill="false" applyAlignment="false" applyProtection="false">
      <alignment vertical="center"/>
    </xf>
    <xf numFmtId="0" fontId="60" fillId="39" borderId="0" applyNumberFormat="false" applyBorder="false" applyAlignment="false" applyProtection="false">
      <alignment vertical="center"/>
    </xf>
    <xf numFmtId="0" fontId="60" fillId="39" borderId="0" applyNumberFormat="false" applyBorder="false" applyAlignment="false" applyProtection="false">
      <alignment vertical="center"/>
    </xf>
    <xf numFmtId="0" fontId="82" fillId="7" borderId="28">
      <alignment horizontal="left" vertical="center"/>
      <protection locked="false" hidden="true"/>
    </xf>
    <xf numFmtId="0" fontId="82" fillId="7" borderId="28">
      <alignment horizontal="left" vertical="center"/>
      <protection locked="false" hidden="true"/>
    </xf>
    <xf numFmtId="15" fontId="7" fillId="0" borderId="0" applyFont="false" applyFill="false" applyBorder="false" applyAlignment="false" applyProtection="false">
      <alignment vertical="center"/>
    </xf>
    <xf numFmtId="0" fontId="0" fillId="0" borderId="0">
      <alignment vertical="center"/>
    </xf>
    <xf numFmtId="0" fontId="58" fillId="0" borderId="20" applyNumberFormat="false" applyFill="false" applyAlignment="false" applyProtection="false">
      <alignment vertical="center"/>
    </xf>
    <xf numFmtId="0" fontId="56" fillId="10" borderId="0" applyNumberFormat="false" applyBorder="false" applyAlignment="false" applyProtection="false">
      <alignment vertical="center"/>
    </xf>
    <xf numFmtId="203" fontId="7" fillId="0" borderId="0" applyFont="false" applyFill="false" applyBorder="false" applyAlignment="false" applyProtection="false">
      <alignment vertical="center"/>
    </xf>
    <xf numFmtId="3" fontId="7" fillId="0" borderId="0" applyFont="false" applyFill="false" applyBorder="false" applyAlignment="false" applyProtection="false">
      <alignment vertical="center"/>
    </xf>
    <xf numFmtId="0" fontId="80" fillId="0" borderId="27" applyNumberFormat="false" applyFill="false" applyAlignment="false" applyProtection="false">
      <alignment vertical="center"/>
    </xf>
    <xf numFmtId="0" fontId="0" fillId="16" borderId="30" applyNumberFormat="false" applyFont="false" applyAlignment="false" applyProtection="false">
      <alignment vertical="center"/>
    </xf>
    <xf numFmtId="0" fontId="83" fillId="20" borderId="11">
      <alignment vertical="center"/>
      <protection locked="false"/>
    </xf>
    <xf numFmtId="0" fontId="78" fillId="4" borderId="0" applyNumberFormat="false" applyBorder="false" applyAlignment="false" applyProtection="false">
      <alignment vertical="center"/>
    </xf>
    <xf numFmtId="0" fontId="59" fillId="7" borderId="16" applyNumberFormat="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48" fillId="0" borderId="23" applyNumberFormat="false" applyFill="false" applyAlignment="false" applyProtection="false">
      <alignment vertical="center"/>
    </xf>
    <xf numFmtId="0" fontId="79" fillId="0" borderId="26"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0" fontId="60"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2" fillId="0" borderId="0" applyNumberFormat="false" applyFill="false" applyBorder="false" applyAlignment="false" applyProtection="false">
      <alignment vertical="center"/>
    </xf>
    <xf numFmtId="0" fontId="78" fillId="4"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60" fillId="7" borderId="0" applyNumberFormat="false" applyBorder="false" applyAlignment="false" applyProtection="false">
      <alignment vertical="center"/>
    </xf>
    <xf numFmtId="0" fontId="0" fillId="0" borderId="0">
      <alignment vertical="center"/>
    </xf>
    <xf numFmtId="0" fontId="71" fillId="0" borderId="0" applyNumberFormat="false" applyFill="false" applyBorder="false" applyAlignment="false" applyProtection="false">
      <alignment vertical="center"/>
    </xf>
    <xf numFmtId="0" fontId="76" fillId="19"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4"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5" fillId="0" borderId="0">
      <alignment horizontal="center" vertical="center" wrapText="true"/>
      <protection locked="false"/>
    </xf>
    <xf numFmtId="186" fontId="7" fillId="0" borderId="0" applyFont="false" applyFill="false" applyBorder="false" applyAlignment="false" applyProtection="false">
      <alignment vertical="center"/>
    </xf>
    <xf numFmtId="0" fontId="7" fillId="0" borderId="0">
      <alignment vertical="center"/>
    </xf>
    <xf numFmtId="0" fontId="60"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4" fillId="0" borderId="0" applyNumberFormat="false" applyFill="false" applyBorder="false" applyAlignment="false" applyProtection="false">
      <alignment vertical="center"/>
    </xf>
    <xf numFmtId="0" fontId="58" fillId="0" borderId="20" applyNumberFormat="false" applyFill="false" applyAlignment="false" applyProtection="false">
      <alignment vertical="center"/>
    </xf>
    <xf numFmtId="15" fontId="73" fillId="0" borderId="0">
      <alignment vertical="center"/>
    </xf>
    <xf numFmtId="0" fontId="48" fillId="0" borderId="23"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9" fontId="7" fillId="0" borderId="0" applyFont="false" applyFill="false" applyBorder="false" applyAlignment="false" applyProtection="false">
      <alignment vertical="center"/>
    </xf>
    <xf numFmtId="0" fontId="114" fillId="10" borderId="0" applyNumberFormat="false" applyBorder="false" applyAlignment="false" applyProtection="false">
      <alignment vertical="center"/>
    </xf>
    <xf numFmtId="0" fontId="56" fillId="8"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0" fillId="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2"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4" fillId="16" borderId="9" applyNumberFormat="false" applyBorder="false" applyAlignment="false" applyProtection="false">
      <alignment vertical="center"/>
    </xf>
    <xf numFmtId="0" fontId="114" fillId="16" borderId="9" applyNumberFormat="false" applyBorder="false" applyAlignment="false" applyProtection="false">
      <alignment vertical="center"/>
    </xf>
    <xf numFmtId="0" fontId="114" fillId="16" borderId="9" applyNumberFormat="false" applyBorder="false" applyAlignment="false" applyProtection="false">
      <alignment vertical="center"/>
    </xf>
    <xf numFmtId="0" fontId="54" fillId="4" borderId="0" applyNumberFormat="false" applyBorder="false" applyAlignment="false" applyProtection="false">
      <alignment vertical="center"/>
    </xf>
    <xf numFmtId="0" fontId="7" fillId="0" borderId="0">
      <alignment vertical="center"/>
    </xf>
    <xf numFmtId="192" fontId="90" fillId="25" borderId="0">
      <alignment vertical="center"/>
    </xf>
    <xf numFmtId="38" fontId="7" fillId="0" borderId="0" applyFont="false" applyFill="false" applyBorder="false" applyAlignment="false" applyProtection="false">
      <alignment vertical="center"/>
    </xf>
    <xf numFmtId="0" fontId="7" fillId="0" borderId="0">
      <alignment vertical="center"/>
    </xf>
    <xf numFmtId="0" fontId="54" fillId="21" borderId="0" applyNumberFormat="false" applyBorder="false" applyAlignment="false" applyProtection="false">
      <alignment vertical="center"/>
    </xf>
    <xf numFmtId="0" fontId="7" fillId="0" borderId="0">
      <alignment vertical="center"/>
    </xf>
    <xf numFmtId="40" fontId="7"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72" fillId="0" borderId="24">
      <alignment horizontal="center" vertical="center"/>
    </xf>
    <xf numFmtId="0" fontId="65" fillId="13" borderId="0" applyNumberFormat="false" applyBorder="false" applyAlignment="false" applyProtection="false">
      <alignment vertical="center"/>
    </xf>
    <xf numFmtId="0" fontId="60"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17" borderId="0" applyNumberFormat="false" applyBorder="false" applyAlignment="false" applyProtection="false">
      <alignment vertical="center"/>
    </xf>
    <xf numFmtId="0" fontId="72" fillId="0" borderId="24">
      <alignment horizontal="center" vertical="center"/>
    </xf>
    <xf numFmtId="37" fontId="101" fillId="0" borderId="0">
      <alignment vertical="center"/>
    </xf>
    <xf numFmtId="9" fontId="7" fillId="0" borderId="0" applyFont="false" applyFill="false" applyBorder="false" applyAlignment="false" applyProtection="false">
      <alignment vertical="center"/>
    </xf>
    <xf numFmtId="0" fontId="72" fillId="0" borderId="24">
      <alignment horizontal="center" vertical="center"/>
    </xf>
    <xf numFmtId="0" fontId="54" fillId="4" borderId="0" applyNumberFormat="false" applyBorder="false" applyAlignment="false" applyProtection="false">
      <alignment vertical="center"/>
    </xf>
    <xf numFmtId="0" fontId="7" fillId="0" borderId="0">
      <alignment vertical="center"/>
    </xf>
    <xf numFmtId="0" fontId="72" fillId="0" borderId="24">
      <alignment horizontal="center" vertical="center"/>
    </xf>
    <xf numFmtId="0" fontId="60" fillId="15"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0" fontId="67" fillId="0" borderId="22" applyNumberFormat="false" applyFill="false" applyAlignment="false" applyProtection="false">
      <alignment vertical="center"/>
    </xf>
    <xf numFmtId="37" fontId="101" fillId="0" borderId="0">
      <alignment vertical="center"/>
    </xf>
    <xf numFmtId="0" fontId="22" fillId="16" borderId="0" applyNumberFormat="false" applyBorder="false" applyAlignment="false" applyProtection="false">
      <alignment vertical="center"/>
    </xf>
    <xf numFmtId="0" fontId="60" fillId="1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2" fillId="0" borderId="24">
      <alignment horizontal="center" vertical="center"/>
    </xf>
    <xf numFmtId="37" fontId="101" fillId="0" borderId="0">
      <alignment vertical="center"/>
    </xf>
    <xf numFmtId="196" fontId="87" fillId="0" borderId="0">
      <alignment vertical="center"/>
    </xf>
    <xf numFmtId="0" fontId="64" fillId="11" borderId="0" applyNumberFormat="false" applyBorder="false" applyAlignment="false" applyProtection="false">
      <alignment vertical="center"/>
    </xf>
    <xf numFmtId="0" fontId="112" fillId="0" borderId="8" applyNumberFormat="false" applyFill="false" applyProtection="false">
      <alignment horizontal="left" vertical="center"/>
    </xf>
    <xf numFmtId="0" fontId="63" fillId="10" borderId="19" applyNumberFormat="false" applyAlignment="false" applyProtection="false">
      <alignment vertical="center"/>
    </xf>
    <xf numFmtId="0" fontId="54" fillId="21" borderId="0" applyNumberFormat="false" applyBorder="false" applyAlignment="false" applyProtection="false">
      <alignment vertical="center"/>
    </xf>
    <xf numFmtId="0" fontId="7" fillId="0" borderId="0">
      <alignment vertical="center"/>
    </xf>
    <xf numFmtId="0" fontId="97" fillId="0" borderId="0">
      <alignment vertical="center"/>
    </xf>
    <xf numFmtId="0" fontId="7" fillId="0" borderId="0">
      <alignment vertical="center"/>
    </xf>
    <xf numFmtId="0" fontId="72" fillId="0" borderId="24">
      <alignment horizontal="center" vertical="center"/>
    </xf>
    <xf numFmtId="9" fontId="7" fillId="0" borderId="0" applyFont="false" applyFill="false" applyBorder="false" applyAlignment="false" applyProtection="false">
      <alignment vertical="center"/>
    </xf>
    <xf numFmtId="0" fontId="7" fillId="0" borderId="0" applyNumberFormat="false" applyFont="false" applyFill="false" applyBorder="false" applyAlignment="false" applyProtection="false">
      <alignment horizontal="left" vertical="center"/>
    </xf>
    <xf numFmtId="0" fontId="59" fillId="7" borderId="16" applyNumberFormat="false" applyAlignment="false" applyProtection="false">
      <alignment vertical="center"/>
    </xf>
    <xf numFmtId="0" fontId="58" fillId="0" borderId="0" applyNumberFormat="false" applyFill="false" applyBorder="false" applyAlignment="false" applyProtection="false">
      <alignment vertical="center"/>
    </xf>
    <xf numFmtId="0" fontId="7" fillId="0" borderId="0">
      <alignment vertical="center"/>
    </xf>
    <xf numFmtId="0" fontId="87" fillId="0" borderId="12" applyNumberFormat="false" applyFill="false" applyProtection="false">
      <alignment horizontal="right" vertical="center"/>
    </xf>
    <xf numFmtId="0" fontId="72" fillId="0" borderId="24">
      <alignment horizontal="center" vertical="center"/>
    </xf>
    <xf numFmtId="0" fontId="112" fillId="0" borderId="8" applyNumberFormat="false" applyFill="false" applyProtection="false">
      <alignment horizontal="center" vertical="center"/>
    </xf>
    <xf numFmtId="0" fontId="87" fillId="0" borderId="12" applyNumberFormat="false" applyFill="false" applyProtection="false">
      <alignment horizontal="right" vertical="center"/>
    </xf>
    <xf numFmtId="15" fontId="7" fillId="0" borderId="0" applyFont="false" applyFill="false" applyBorder="false" applyAlignment="false" applyProtection="false">
      <alignment vertical="center"/>
    </xf>
    <xf numFmtId="4" fontId="7" fillId="0" borderId="0" applyFont="false" applyFill="false" applyBorder="false" applyAlignment="false" applyProtection="false">
      <alignment vertical="center"/>
    </xf>
    <xf numFmtId="0" fontId="87" fillId="0" borderId="12" applyNumberFormat="false" applyFill="false" applyProtection="false">
      <alignment horizontal="right" vertical="center"/>
    </xf>
    <xf numFmtId="0" fontId="84" fillId="0" borderId="0" applyNumberFormat="false" applyFill="false" applyBorder="false" applyAlignment="false" applyProtection="false">
      <alignment vertical="center"/>
    </xf>
    <xf numFmtId="4" fontId="7"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72" fillId="0" borderId="24">
      <alignment horizontal="center" vertical="center"/>
    </xf>
    <xf numFmtId="0" fontId="60" fillId="8"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0" fontId="72" fillId="0" borderId="24">
      <alignment horizontal="center"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2" fillId="0" borderId="24">
      <alignment horizontal="center" vertical="center"/>
    </xf>
    <xf numFmtId="0" fontId="60"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2" fillId="0" borderId="8" applyNumberFormat="false" applyFill="false" applyProtection="false">
      <alignment horizontal="center" vertical="center"/>
    </xf>
    <xf numFmtId="0" fontId="70" fillId="0" borderId="0">
      <alignment vertical="center"/>
    </xf>
    <xf numFmtId="0" fontId="7" fillId="0" borderId="0">
      <alignment vertical="center"/>
    </xf>
    <xf numFmtId="0" fontId="0" fillId="3"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69" fillId="14"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0" fontId="7" fillId="0" borderId="0" applyProtection="false"/>
    <xf numFmtId="0" fontId="48" fillId="0" borderId="23"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68"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54" fillId="2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7" fillId="0" borderId="22" applyNumberFormat="false" applyFill="false" applyAlignment="false" applyProtection="false">
      <alignment vertical="center"/>
    </xf>
    <xf numFmtId="0" fontId="7" fillId="0" borderId="0">
      <alignment vertical="center"/>
    </xf>
    <xf numFmtId="0" fontId="67" fillId="0" borderId="22" applyNumberFormat="false" applyFill="false" applyAlignment="false" applyProtection="false">
      <alignment vertical="center"/>
    </xf>
    <xf numFmtId="0" fontId="63" fillId="10" borderId="19" applyNumberFormat="false" applyAlignment="false" applyProtection="false">
      <alignment vertical="center"/>
    </xf>
    <xf numFmtId="0" fontId="64" fillId="11" borderId="0" applyNumberFormat="false" applyBorder="false" applyAlignment="false" applyProtection="false">
      <alignment vertical="center"/>
    </xf>
    <xf numFmtId="0" fontId="65"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4" fillId="21"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0" fontId="99" fillId="0" borderId="0">
      <alignment vertical="center"/>
    </xf>
    <xf numFmtId="0" fontId="87" fillId="0" borderId="12" applyNumberFormat="false" applyFill="false" applyProtection="false">
      <alignment horizontal="right" vertical="center"/>
    </xf>
    <xf numFmtId="0" fontId="7" fillId="0" borderId="0">
      <alignment vertical="center"/>
    </xf>
    <xf numFmtId="43" fontId="0"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7" fillId="0" borderId="12" applyNumberFormat="false" applyFill="false" applyProtection="false">
      <alignment horizontal="right" vertical="center"/>
    </xf>
    <xf numFmtId="0" fontId="7" fillId="0" borderId="0">
      <alignment vertical="center"/>
    </xf>
    <xf numFmtId="9" fontId="7" fillId="0" borderId="0" applyFont="false" applyFill="false" applyBorder="false" applyAlignment="false" applyProtection="false">
      <alignment vertical="center"/>
    </xf>
    <xf numFmtId="0" fontId="87" fillId="0" borderId="12" applyNumberFormat="false" applyFill="false" applyProtection="false">
      <alignment horizontal="right" vertical="center"/>
    </xf>
    <xf numFmtId="0" fontId="80" fillId="0" borderId="27" applyNumberFormat="false" applyFill="false" applyAlignment="false" applyProtection="false">
      <alignment vertical="center"/>
    </xf>
    <xf numFmtId="0" fontId="65" fillId="13" borderId="0" applyNumberFormat="false" applyBorder="false" applyAlignment="false" applyProtection="false">
      <alignment vertical="center"/>
    </xf>
    <xf numFmtId="0" fontId="0" fillId="0" borderId="0">
      <alignment vertical="center"/>
    </xf>
    <xf numFmtId="0" fontId="80" fillId="0" borderId="27" applyNumberFormat="false" applyFill="false" applyAlignment="false" applyProtection="false">
      <alignment vertical="center"/>
    </xf>
    <xf numFmtId="0" fontId="67" fillId="0" borderId="22" applyNumberFormat="false" applyFill="false" applyAlignment="false" applyProtection="false">
      <alignment vertical="center"/>
    </xf>
    <xf numFmtId="0" fontId="67" fillId="0" borderId="22" applyNumberFormat="false" applyFill="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58" fillId="0" borderId="20" applyNumberFormat="false" applyFill="false" applyAlignment="false" applyProtection="false">
      <alignment vertical="center"/>
    </xf>
    <xf numFmtId="0" fontId="58" fillId="0" borderId="20" applyNumberFormat="false" applyFill="false" applyAlignment="false" applyProtection="false">
      <alignment vertical="center"/>
    </xf>
    <xf numFmtId="0" fontId="58" fillId="0" borderId="20" applyNumberFormat="false" applyFill="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54" fillId="21" borderId="0" applyNumberFormat="false" applyBorder="false" applyAlignment="false" applyProtection="false">
      <alignment vertical="center"/>
    </xf>
    <xf numFmtId="0" fontId="7" fillId="0" borderId="0">
      <alignment vertical="center"/>
    </xf>
    <xf numFmtId="0" fontId="58" fillId="0" borderId="20" applyNumberFormat="false" applyFill="false" applyAlignment="false" applyProtection="false">
      <alignment vertical="center"/>
    </xf>
    <xf numFmtId="0" fontId="58" fillId="0" borderId="20" applyNumberFormat="false" applyFill="false" applyAlignment="false" applyProtection="false">
      <alignment vertical="center"/>
    </xf>
    <xf numFmtId="0" fontId="0" fillId="13" borderId="0" applyNumberFormat="false" applyBorder="false" applyAlignment="false" applyProtection="false">
      <alignment vertical="center"/>
    </xf>
    <xf numFmtId="0" fontId="58" fillId="0" borderId="20" applyNumberFormat="false" applyFill="false" applyAlignment="false" applyProtection="false">
      <alignment vertical="center"/>
    </xf>
    <xf numFmtId="0" fontId="62" fillId="9" borderId="18" applyNumberFormat="false" applyAlignment="false" applyProtection="false">
      <alignment vertical="center"/>
    </xf>
    <xf numFmtId="0" fontId="88" fillId="0" borderId="0" applyNumberFormat="false" applyFill="false" applyBorder="false" applyAlignment="false" applyProtection="false">
      <alignment vertical="center"/>
    </xf>
    <xf numFmtId="0" fontId="59" fillId="7" borderId="16" applyNumberFormat="false" applyAlignment="false" applyProtection="false">
      <alignment vertical="center"/>
    </xf>
    <xf numFmtId="0" fontId="61" fillId="0" borderId="17"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59" fillId="7" borderId="16" applyNumberFormat="false" applyAlignment="false" applyProtection="false">
      <alignment vertical="center"/>
    </xf>
    <xf numFmtId="0" fontId="66" fillId="0" borderId="21" applyNumberFormat="false" applyFill="false" applyAlignment="false" applyProtection="false">
      <alignment vertical="center"/>
    </xf>
    <xf numFmtId="0" fontId="60" fillId="8"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lignment vertical="center"/>
    </xf>
    <xf numFmtId="0" fontId="58"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7" fillId="0" borderId="0">
      <alignment vertical="center"/>
    </xf>
    <xf numFmtId="0" fontId="58" fillId="0" borderId="0" applyNumberFormat="false" applyFill="false" applyBorder="false" applyAlignment="false" applyProtection="false">
      <alignment vertical="center"/>
    </xf>
    <xf numFmtId="0" fontId="59" fillId="7" borderId="16" applyNumberFormat="false" applyAlignment="false" applyProtection="false">
      <alignment vertical="center"/>
    </xf>
    <xf numFmtId="0" fontId="58" fillId="0" borderId="0" applyNumberFormat="false" applyFill="false" applyBorder="false" applyAlignment="false" applyProtection="false">
      <alignment vertical="center"/>
    </xf>
    <xf numFmtId="0" fontId="59" fillId="7" borderId="16" applyNumberFormat="false" applyAlignment="false" applyProtection="false">
      <alignment vertical="center"/>
    </xf>
    <xf numFmtId="0" fontId="58"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65" fillId="12"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7" fillId="0" borderId="0">
      <alignment vertical="center"/>
    </xf>
    <xf numFmtId="0" fontId="7" fillId="0" borderId="0"/>
    <xf numFmtId="0" fontId="71" fillId="0" borderId="0" applyNumberFormat="false" applyFill="false" applyBorder="false" applyAlignment="false" applyProtection="false">
      <alignment vertical="center"/>
    </xf>
    <xf numFmtId="0" fontId="7" fillId="0" borderId="0">
      <alignment vertical="center"/>
    </xf>
    <xf numFmtId="0" fontId="71" fillId="0" borderId="0" applyNumberFormat="false" applyFill="false" applyBorder="false" applyAlignment="false" applyProtection="false">
      <alignment vertical="center"/>
    </xf>
    <xf numFmtId="0" fontId="71" fillId="0" borderId="0" applyNumberFormat="false" applyFill="false" applyBorder="false" applyAlignment="false" applyProtection="false">
      <alignment vertical="center"/>
    </xf>
    <xf numFmtId="0" fontId="0" fillId="0" borderId="0">
      <alignment vertical="center"/>
    </xf>
    <xf numFmtId="0" fontId="88" fillId="0" borderId="0" applyNumberFormat="false" applyFill="false" applyBorder="false" applyAlignment="false" applyProtection="false">
      <alignment vertical="center"/>
    </xf>
    <xf numFmtId="0" fontId="59" fillId="7" borderId="16" applyNumberFormat="false" applyAlignment="false" applyProtection="false">
      <alignment vertical="center"/>
    </xf>
    <xf numFmtId="0" fontId="0" fillId="0" borderId="0">
      <alignment vertical="center"/>
    </xf>
    <xf numFmtId="0" fontId="71" fillId="0" borderId="0" applyNumberFormat="false" applyFill="false" applyBorder="false" applyAlignment="false" applyProtection="false">
      <alignment vertical="center"/>
    </xf>
    <xf numFmtId="0" fontId="54" fillId="2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113" fillId="0" borderId="12" applyNumberFormat="false" applyFill="false" applyProtection="false">
      <alignment horizontal="center" vertical="center"/>
    </xf>
    <xf numFmtId="0" fontId="7" fillId="47" borderId="0" applyNumberFormat="false" applyFont="false" applyBorder="false" applyAlignment="false" applyProtection="false">
      <alignment vertical="center"/>
    </xf>
    <xf numFmtId="0" fontId="113" fillId="0" borderId="12" applyNumberFormat="false" applyFill="false" applyProtection="false">
      <alignment horizontal="center" vertical="center"/>
    </xf>
    <xf numFmtId="0" fontId="113" fillId="0" borderId="12" applyNumberFormat="false" applyFill="false" applyProtection="false">
      <alignment horizontal="center" vertical="center"/>
    </xf>
    <xf numFmtId="0" fontId="112" fillId="0" borderId="8" applyNumberFormat="false" applyFill="false" applyProtection="false">
      <alignment horizontal="center" vertical="center"/>
    </xf>
    <xf numFmtId="0" fontId="77" fillId="18" borderId="25" applyNumberFormat="false" applyAlignment="false" applyProtection="false">
      <alignment vertical="center"/>
    </xf>
    <xf numFmtId="0" fontId="56" fillId="6" borderId="0" applyNumberFormat="false" applyBorder="false" applyAlignment="false" applyProtection="false">
      <alignment vertical="center"/>
    </xf>
    <xf numFmtId="0" fontId="112" fillId="0" borderId="8" applyNumberFormat="false" applyFill="false" applyProtection="false">
      <alignment horizontal="center" vertical="center"/>
    </xf>
    <xf numFmtId="0" fontId="112" fillId="0" borderId="8" applyNumberFormat="false" applyFill="false" applyProtection="false">
      <alignment horizontal="center" vertical="center"/>
    </xf>
    <xf numFmtId="0" fontId="81" fillId="0" borderId="0" applyNumberFormat="false" applyFill="false" applyBorder="false" applyAlignment="false" applyProtection="false">
      <alignment vertical="center"/>
    </xf>
    <xf numFmtId="0" fontId="54" fillId="21"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64" fillId="11" borderId="0" applyNumberFormat="false" applyBorder="false" applyAlignment="false" applyProtection="false">
      <alignment vertical="center"/>
    </xf>
    <xf numFmtId="0" fontId="63" fillId="10" borderId="19" applyNumberFormat="false" applyAlignment="false" applyProtection="false">
      <alignment vertical="center"/>
    </xf>
    <xf numFmtId="0" fontId="54" fillId="21"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113" fillId="0" borderId="12" applyNumberFormat="false" applyFill="false" applyProtection="false">
      <alignment horizontal="center" vertical="center"/>
    </xf>
    <xf numFmtId="0" fontId="54" fillId="21" borderId="0" applyNumberFormat="false" applyBorder="false" applyAlignment="false" applyProtection="false">
      <alignment vertical="center"/>
    </xf>
    <xf numFmtId="0" fontId="113" fillId="0" borderId="12" applyNumberFormat="false" applyFill="false" applyProtection="false">
      <alignment horizontal="center" vertical="center"/>
    </xf>
    <xf numFmtId="0" fontId="54" fillId="21" borderId="0" applyNumberFormat="false" applyBorder="false" applyAlignment="false" applyProtection="false">
      <alignment vertical="center"/>
    </xf>
    <xf numFmtId="0" fontId="113" fillId="0" borderId="12" applyNumberFormat="false" applyFill="false" applyProtection="false">
      <alignment horizontal="center" vertical="center"/>
    </xf>
    <xf numFmtId="0" fontId="54" fillId="21" borderId="0" applyNumberFormat="false" applyBorder="false" applyAlignment="false" applyProtection="false">
      <alignment vertical="center"/>
    </xf>
    <xf numFmtId="0" fontId="55" fillId="5" borderId="0" applyNumberFormat="false" applyBorder="false" applyAlignment="false" applyProtection="false">
      <alignment vertical="center"/>
    </xf>
    <xf numFmtId="0" fontId="78" fillId="4" borderId="0" applyNumberFormat="false" applyBorder="false" applyAlignment="false" applyProtection="false">
      <alignment vertical="center"/>
    </xf>
    <xf numFmtId="0" fontId="66" fillId="0" borderId="21" applyNumberFormat="false" applyFill="false" applyAlignment="false" applyProtection="false">
      <alignment vertical="center"/>
    </xf>
    <xf numFmtId="0" fontId="54" fillId="4" borderId="0" applyNumberFormat="false" applyBorder="false" applyAlignment="false" applyProtection="false">
      <alignment vertical="center"/>
    </xf>
  </cellStyleXfs>
  <cellXfs count="521">
    <xf numFmtId="0" fontId="0" fillId="0" borderId="0" xfId="0" applyAlignment="true"/>
    <xf numFmtId="0" fontId="1" fillId="0" borderId="0" xfId="0" applyFont="true" applyFill="true" applyBorder="true" applyAlignment="true">
      <alignment vertical="center"/>
    </xf>
    <xf numFmtId="0" fontId="2" fillId="0" borderId="0" xfId="191" applyFont="true" applyFill="true" applyBorder="true" applyAlignment="true">
      <alignment horizontal="center" vertical="center"/>
    </xf>
    <xf numFmtId="0" fontId="3" fillId="0" borderId="1" xfId="191" applyFont="true" applyFill="true" applyBorder="true" applyAlignment="true">
      <alignment horizontal="center" vertical="center" wrapText="true"/>
    </xf>
    <xf numFmtId="0" fontId="3" fillId="0" borderId="2" xfId="191" applyFont="true" applyFill="true" applyBorder="true" applyAlignment="true">
      <alignment horizontal="center" vertical="center"/>
    </xf>
    <xf numFmtId="0" fontId="4" fillId="0" borderId="3" xfId="191" applyFont="true" applyFill="true" applyBorder="true" applyAlignment="true">
      <alignment horizontal="left" vertical="center" wrapText="true"/>
    </xf>
    <xf numFmtId="0" fontId="4" fillId="0" borderId="4" xfId="191" applyFont="true" applyFill="true" applyBorder="true" applyAlignment="true">
      <alignment horizontal="left" vertical="center"/>
    </xf>
    <xf numFmtId="0" fontId="4" fillId="0" borderId="5" xfId="191" applyFont="true" applyFill="true" applyBorder="true" applyAlignment="true">
      <alignment horizontal="left" vertical="center"/>
    </xf>
    <xf numFmtId="0" fontId="4" fillId="0" borderId="6" xfId="191" applyFont="true" applyFill="true" applyBorder="true" applyAlignment="true">
      <alignment horizontal="left" vertical="center"/>
    </xf>
    <xf numFmtId="0" fontId="4" fillId="0" borderId="7" xfId="191" applyFont="true" applyFill="true" applyBorder="true" applyAlignment="true">
      <alignment horizontal="left" vertical="center"/>
    </xf>
    <xf numFmtId="0" fontId="4" fillId="0" borderId="8" xfId="191" applyFont="true" applyFill="true" applyBorder="true" applyAlignment="true">
      <alignment horizontal="left" vertical="center"/>
    </xf>
    <xf numFmtId="0" fontId="5" fillId="0" borderId="0" xfId="571" applyFont="true" applyFill="true" applyBorder="true" applyAlignment="true">
      <alignment vertical="center"/>
    </xf>
    <xf numFmtId="0" fontId="6" fillId="2" borderId="0" xfId="571" applyFont="true" applyFill="true" applyBorder="true" applyAlignment="true">
      <alignment vertical="center"/>
    </xf>
    <xf numFmtId="0" fontId="7" fillId="0" borderId="0" xfId="0" applyFont="true" applyFill="true" applyBorder="true" applyAlignment="true">
      <alignment vertical="center"/>
    </xf>
    <xf numFmtId="0" fontId="5" fillId="0" borderId="0" xfId="571" applyFont="true" applyFill="true" applyBorder="true" applyAlignment="true">
      <alignment vertical="center" wrapText="true"/>
    </xf>
    <xf numFmtId="0" fontId="8" fillId="0" borderId="0" xfId="571" applyNumberFormat="true" applyFont="true" applyFill="true" applyBorder="true" applyAlignment="true" applyProtection="true">
      <alignment horizontal="center" vertical="center" wrapText="true"/>
    </xf>
    <xf numFmtId="0" fontId="0" fillId="0" borderId="0" xfId="571" applyNumberFormat="true" applyFont="true" applyFill="true" applyBorder="true" applyAlignment="true" applyProtection="true">
      <alignment horizontal="left" vertical="center" wrapText="true"/>
    </xf>
    <xf numFmtId="0" fontId="9" fillId="2" borderId="9" xfId="711" applyFont="true" applyFill="true" applyBorder="true" applyAlignment="true">
      <alignment horizontal="center" vertical="center" wrapText="true"/>
    </xf>
    <xf numFmtId="0" fontId="10" fillId="0" borderId="9" xfId="711" applyFont="true" applyFill="true" applyBorder="true" applyAlignment="true">
      <alignment horizontal="center" vertical="center" wrapText="true"/>
    </xf>
    <xf numFmtId="0" fontId="10" fillId="0" borderId="9" xfId="711" applyFont="true" applyFill="true" applyBorder="true" applyAlignment="true">
      <alignment vertical="center" wrapText="true"/>
    </xf>
    <xf numFmtId="0" fontId="10" fillId="0" borderId="9" xfId="711" applyFont="true" applyFill="true" applyBorder="true" applyAlignment="true">
      <alignment horizontal="left" vertical="center" wrapText="true" indent="1"/>
    </xf>
    <xf numFmtId="0" fontId="11" fillId="0" borderId="9" xfId="571" applyFont="true" applyFill="true" applyBorder="true" applyAlignment="true">
      <alignment vertical="center" wrapText="true"/>
    </xf>
    <xf numFmtId="0" fontId="12" fillId="0" borderId="0" xfId="0" applyFont="true" applyFill="true" applyBorder="true" applyAlignment="true">
      <alignment vertical="center"/>
    </xf>
    <xf numFmtId="0" fontId="13" fillId="0" borderId="0" xfId="0" applyFont="true" applyFill="true" applyBorder="true" applyAlignment="true">
      <alignment vertical="center"/>
    </xf>
    <xf numFmtId="0" fontId="14"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15" fillId="0" borderId="0" xfId="0" applyFont="true" applyFill="true" applyBorder="true" applyAlignment="true">
      <alignment horizontal="center" vertical="center"/>
    </xf>
    <xf numFmtId="0" fontId="16" fillId="0" borderId="0" xfId="0" applyFont="true" applyFill="true" applyBorder="true" applyAlignment="true">
      <alignment horizontal="right" vertical="center"/>
    </xf>
    <xf numFmtId="0" fontId="17" fillId="0" borderId="9" xfId="0" applyFont="true" applyFill="true" applyBorder="true" applyAlignment="true">
      <alignment horizontal="center" vertical="center"/>
    </xf>
    <xf numFmtId="0" fontId="17" fillId="0" borderId="9" xfId="0" applyFont="true" applyFill="true" applyBorder="true" applyAlignment="true">
      <alignment horizontal="center" vertical="center" wrapText="true"/>
    </xf>
    <xf numFmtId="0" fontId="18" fillId="0" borderId="9" xfId="0" applyFont="true" applyFill="true" applyBorder="true" applyAlignment="true">
      <alignment horizontal="center" vertical="center"/>
    </xf>
    <xf numFmtId="0" fontId="18" fillId="0" borderId="9" xfId="0" applyFont="true" applyFill="true" applyBorder="true" applyAlignment="true">
      <alignment vertical="center" wrapText="true"/>
    </xf>
    <xf numFmtId="201" fontId="18" fillId="0" borderId="10" xfId="0" applyNumberFormat="true" applyFont="true" applyFill="true" applyBorder="true" applyAlignment="true">
      <alignment horizontal="center" vertical="center" wrapText="true"/>
    </xf>
    <xf numFmtId="201" fontId="18" fillId="0" borderId="11" xfId="0" applyNumberFormat="true" applyFont="true" applyFill="true" applyBorder="true" applyAlignment="true">
      <alignment horizontal="center" vertical="center" wrapText="true"/>
    </xf>
    <xf numFmtId="201" fontId="18" fillId="0" borderId="12" xfId="0" applyNumberFormat="true" applyFont="true" applyFill="true" applyBorder="true" applyAlignment="true">
      <alignment horizontal="center" vertical="center" wrapText="true"/>
    </xf>
    <xf numFmtId="201" fontId="18" fillId="0" borderId="9" xfId="0" applyNumberFormat="true" applyFont="true" applyFill="true" applyBorder="true" applyAlignment="true">
      <alignment horizontal="center" vertical="center" wrapText="true"/>
    </xf>
    <xf numFmtId="191" fontId="18" fillId="0" borderId="9" xfId="0" applyNumberFormat="true" applyFont="true" applyFill="true" applyBorder="true" applyAlignment="true">
      <alignment vertical="center" wrapText="true"/>
    </xf>
    <xf numFmtId="0" fontId="18" fillId="0" borderId="0" xfId="0" applyFont="true" applyFill="true" applyBorder="true" applyAlignment="true">
      <alignment horizontal="right" vertical="center"/>
    </xf>
    <xf numFmtId="0" fontId="18" fillId="0" borderId="0" xfId="0" applyFont="true" applyFill="true" applyBorder="true" applyAlignment="true">
      <alignment horizontal="right" vertical="center" wrapText="true"/>
    </xf>
    <xf numFmtId="0" fontId="17" fillId="0" borderId="9" xfId="0" applyFont="true" applyFill="true" applyBorder="true" applyAlignment="true">
      <alignment vertical="center"/>
    </xf>
    <xf numFmtId="0" fontId="18" fillId="0" borderId="9" xfId="0" applyFont="true" applyFill="true" applyBorder="true" applyAlignment="true">
      <alignment horizontal="center" vertical="center" wrapText="true"/>
    </xf>
    <xf numFmtId="191" fontId="18" fillId="0" borderId="9" xfId="0" applyNumberFormat="true" applyFont="true" applyFill="true" applyBorder="true" applyAlignment="true">
      <alignment horizontal="right" vertical="center" wrapText="true"/>
    </xf>
    <xf numFmtId="0" fontId="18" fillId="0" borderId="9" xfId="0" applyFont="true" applyFill="true" applyBorder="true" applyAlignment="true">
      <alignment horizontal="left" vertical="center"/>
    </xf>
    <xf numFmtId="0" fontId="17" fillId="0" borderId="9" xfId="0" applyFont="true" applyFill="true" applyBorder="true" applyAlignment="true">
      <alignment horizontal="left" vertical="center"/>
    </xf>
    <xf numFmtId="0" fontId="19" fillId="0" borderId="0" xfId="0" applyFont="true" applyFill="true" applyBorder="true" applyAlignment="true">
      <alignment horizontal="left" vertical="center" wrapText="true"/>
    </xf>
    <xf numFmtId="0" fontId="20" fillId="0" borderId="0" xfId="0" applyFont="true" applyFill="true" applyBorder="true" applyAlignment="true">
      <alignment vertical="center"/>
    </xf>
    <xf numFmtId="0" fontId="21" fillId="0" borderId="0" xfId="0" applyFont="true" applyFill="true" applyBorder="true" applyAlignment="true">
      <alignment vertical="center"/>
    </xf>
    <xf numFmtId="0" fontId="2" fillId="0" borderId="0" xfId="0" applyFont="true" applyFill="true" applyBorder="true" applyAlignment="true">
      <alignment horizontal="center" vertical="center" wrapText="true"/>
    </xf>
    <xf numFmtId="0" fontId="17" fillId="0" borderId="9" xfId="0" applyFont="true" applyFill="true" applyBorder="true" applyAlignment="true">
      <alignment horizontal="left" vertical="center" wrapText="true"/>
    </xf>
    <xf numFmtId="4" fontId="18" fillId="0" borderId="9" xfId="0" applyNumberFormat="true" applyFont="true" applyFill="true" applyBorder="true" applyAlignment="true">
      <alignment horizontal="right" vertical="center" wrapText="true"/>
    </xf>
    <xf numFmtId="0" fontId="18" fillId="0" borderId="9" xfId="0" applyFont="true" applyFill="true" applyBorder="true" applyAlignment="true">
      <alignment horizontal="left" vertical="center" wrapText="true"/>
    </xf>
    <xf numFmtId="0" fontId="19" fillId="0" borderId="0" xfId="0" applyFont="true" applyFill="true" applyBorder="true" applyAlignment="true">
      <alignment vertical="center" wrapText="true"/>
    </xf>
    <xf numFmtId="0" fontId="16" fillId="0" borderId="0" xfId="0" applyFont="true" applyFill="true" applyBorder="true" applyAlignment="true">
      <alignment vertical="center" wrapText="true"/>
    </xf>
    <xf numFmtId="0" fontId="18" fillId="0" borderId="0" xfId="0" applyFont="true" applyFill="true" applyBorder="true" applyAlignment="true">
      <alignment vertical="center" wrapText="true"/>
    </xf>
    <xf numFmtId="4" fontId="18" fillId="0" borderId="9" xfId="0" applyNumberFormat="true" applyFont="true" applyFill="true" applyBorder="true" applyAlignment="true">
      <alignment vertical="center" wrapText="true"/>
    </xf>
    <xf numFmtId="0" fontId="21" fillId="0" borderId="0" xfId="0" applyFont="true" applyFill="true" applyBorder="true" applyAlignment="true">
      <alignment horizontal="left" vertical="center" wrapText="true"/>
    </xf>
    <xf numFmtId="0" fontId="21" fillId="0" borderId="0" xfId="0" applyFont="true" applyFill="true" applyBorder="true" applyAlignment="true">
      <alignment vertical="center" wrapText="true"/>
    </xf>
    <xf numFmtId="0" fontId="16" fillId="0" borderId="0" xfId="0" applyFont="true" applyFill="true" applyBorder="true" applyAlignment="true">
      <alignment horizontal="right" vertical="center" wrapText="true"/>
    </xf>
    <xf numFmtId="0" fontId="10" fillId="0" borderId="0" xfId="0" applyFont="true" applyFill="true" applyBorder="true" applyAlignment="true">
      <alignment vertical="center"/>
    </xf>
    <xf numFmtId="0" fontId="22" fillId="0" borderId="0" xfId="0" applyFont="true" applyFill="true" applyBorder="true" applyAlignment="true">
      <alignment vertical="center"/>
    </xf>
    <xf numFmtId="0" fontId="23" fillId="0" borderId="9" xfId="0" applyFont="true" applyFill="true" applyBorder="true" applyAlignment="true">
      <alignment horizontal="center" vertical="center" wrapText="true"/>
    </xf>
    <xf numFmtId="0" fontId="11" fillId="0" borderId="9" xfId="0" applyFont="true" applyFill="true" applyBorder="true" applyAlignment="true">
      <alignment vertical="center" wrapText="true"/>
    </xf>
    <xf numFmtId="4" fontId="11" fillId="0" borderId="9" xfId="0" applyNumberFormat="true" applyFont="true" applyFill="true" applyBorder="true" applyAlignment="true">
      <alignment vertical="center" wrapText="true"/>
    </xf>
    <xf numFmtId="0" fontId="11" fillId="0" borderId="9"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7" fillId="0" borderId="0" xfId="0" applyFont="true" applyFill="true" applyBorder="true" applyAlignment="true">
      <alignment vertical="center" wrapText="true"/>
    </xf>
    <xf numFmtId="0" fontId="2" fillId="0" borderId="0" xfId="1236" applyNumberFormat="true" applyFont="true" applyFill="true" applyAlignment="true" applyProtection="true">
      <alignment horizontal="center" vertical="center" wrapText="true"/>
    </xf>
    <xf numFmtId="0" fontId="23" fillId="0" borderId="9" xfId="0" applyFont="true" applyFill="true" applyBorder="true" applyAlignment="true">
      <alignment vertical="center" wrapText="true"/>
    </xf>
    <xf numFmtId="43" fontId="23" fillId="0" borderId="9" xfId="0" applyNumberFormat="true" applyFont="true" applyFill="true" applyBorder="true" applyAlignment="true">
      <alignment vertical="center" wrapText="true"/>
    </xf>
    <xf numFmtId="0" fontId="7" fillId="0" borderId="0" xfId="1236" applyFill="true" applyAlignment="true"/>
    <xf numFmtId="0" fontId="7" fillId="0" borderId="0" xfId="1236" applyAlignment="true"/>
    <xf numFmtId="0" fontId="7" fillId="0" borderId="0" xfId="1236" applyAlignment="true">
      <alignment horizontal="right" vertical="center"/>
    </xf>
    <xf numFmtId="0" fontId="24" fillId="0" borderId="0" xfId="1236" applyNumberFormat="true" applyFont="true" applyFill="true" applyAlignment="true" applyProtection="true">
      <alignment horizontal="center" vertical="center" wrapText="true"/>
    </xf>
    <xf numFmtId="0" fontId="24" fillId="0" borderId="0" xfId="1236" applyNumberFormat="true" applyFont="true" applyFill="true" applyAlignment="true" applyProtection="true">
      <alignment horizontal="right" vertical="center" wrapText="true"/>
    </xf>
    <xf numFmtId="0" fontId="10" fillId="0" borderId="0" xfId="714" applyFont="true" applyAlignment="true" applyProtection="true">
      <alignment horizontal="left" vertical="center"/>
    </xf>
    <xf numFmtId="183" fontId="25" fillId="0" borderId="0" xfId="714" applyNumberFormat="true" applyFont="true" applyAlignment="true">
      <alignment horizontal="right" vertical="center"/>
    </xf>
    <xf numFmtId="0" fontId="25" fillId="0" borderId="0" xfId="714" applyFont="true" applyAlignment="true">
      <alignment horizontal="right" vertical="center"/>
    </xf>
    <xf numFmtId="182" fontId="25" fillId="0" borderId="0" xfId="714" applyNumberFormat="true" applyFont="true" applyFill="true" applyBorder="true" applyAlignment="true" applyProtection="true">
      <alignment horizontal="right" vertical="center"/>
    </xf>
    <xf numFmtId="2" fontId="23" fillId="0" borderId="9" xfId="361" applyNumberFormat="true" applyFont="true" applyFill="true" applyBorder="true" applyAlignment="true" applyProtection="true">
      <alignment horizontal="center" vertical="center" wrapText="true"/>
    </xf>
    <xf numFmtId="194" fontId="23" fillId="0" borderId="9" xfId="190" applyNumberFormat="true" applyFont="true" applyBorder="true" applyAlignment="true">
      <alignment horizontal="center" vertical="center" wrapText="true"/>
    </xf>
    <xf numFmtId="49" fontId="23" fillId="0" borderId="9" xfId="360" applyNumberFormat="true" applyFont="true" applyFill="true" applyBorder="true" applyAlignment="true" applyProtection="true">
      <alignment horizontal="left" vertical="center"/>
    </xf>
    <xf numFmtId="181" fontId="23" fillId="0" borderId="9" xfId="346" applyNumberFormat="true" applyFont="true" applyFill="true" applyBorder="true" applyAlignment="true">
      <alignment horizontal="right" vertical="center" wrapText="true"/>
    </xf>
    <xf numFmtId="181" fontId="23" fillId="0" borderId="9" xfId="646" applyNumberFormat="true" applyFont="true" applyFill="true" applyBorder="true" applyAlignment="true" applyProtection="true">
      <alignment horizontal="right" vertical="center" wrapText="true"/>
    </xf>
    <xf numFmtId="180" fontId="23" fillId="0" borderId="9" xfId="824" applyNumberFormat="true" applyFont="true" applyFill="true" applyBorder="true" applyAlignment="true">
      <alignment horizontal="right" vertical="center" wrapText="true"/>
    </xf>
    <xf numFmtId="49" fontId="11" fillId="0" borderId="9" xfId="360" applyNumberFormat="true" applyFont="true" applyFill="true" applyBorder="true" applyAlignment="true" applyProtection="true">
      <alignment horizontal="left" vertical="center"/>
    </xf>
    <xf numFmtId="181" fontId="11" fillId="0" borderId="9" xfId="346" applyNumberFormat="true" applyFont="true" applyFill="true" applyBorder="true" applyAlignment="true">
      <alignment horizontal="right" vertical="center" wrapText="true"/>
    </xf>
    <xf numFmtId="181" fontId="11" fillId="0" borderId="9" xfId="646" applyNumberFormat="true" applyFont="true" applyFill="true" applyBorder="true" applyAlignment="true" applyProtection="true">
      <alignment vertical="center" wrapText="true"/>
    </xf>
    <xf numFmtId="180" fontId="11" fillId="0" borderId="9" xfId="507" applyNumberFormat="true" applyFont="true" applyFill="true" applyBorder="true" applyAlignment="true">
      <alignment horizontal="right" vertical="center" wrapText="true"/>
    </xf>
    <xf numFmtId="180" fontId="23" fillId="0" borderId="9" xfId="507" applyNumberFormat="true" applyFont="true" applyFill="true" applyBorder="true" applyAlignment="true">
      <alignment horizontal="right" vertical="center" wrapText="true"/>
    </xf>
    <xf numFmtId="181" fontId="11" fillId="0" borderId="9" xfId="646" applyNumberFormat="true" applyFont="true" applyFill="true" applyBorder="true" applyAlignment="true" applyProtection="true">
      <alignment horizontal="right" vertical="center" wrapText="true"/>
    </xf>
    <xf numFmtId="181" fontId="23" fillId="0" borderId="9" xfId="646" applyNumberFormat="true" applyFont="true" applyFill="true" applyBorder="true" applyAlignment="true">
      <alignment horizontal="center" vertical="center" wrapText="true"/>
    </xf>
    <xf numFmtId="179" fontId="23" fillId="0" borderId="9" xfId="646" applyNumberFormat="true" applyFont="true" applyFill="true" applyBorder="true" applyAlignment="true">
      <alignment horizontal="right" vertical="center" wrapText="true"/>
    </xf>
    <xf numFmtId="181" fontId="11" fillId="0" borderId="9" xfId="646" applyNumberFormat="true" applyFont="true" applyFill="true" applyBorder="true" applyAlignment="true">
      <alignment horizontal="center" vertical="center" wrapText="true"/>
    </xf>
    <xf numFmtId="179" fontId="11" fillId="0" borderId="9" xfId="646" applyNumberFormat="true" applyFont="true" applyFill="true" applyBorder="true" applyAlignment="true">
      <alignment horizontal="right" vertical="center" wrapText="true"/>
    </xf>
    <xf numFmtId="0" fontId="23" fillId="0" borderId="9" xfId="646" applyNumberFormat="true" applyFont="true" applyFill="true" applyBorder="true" applyAlignment="true">
      <alignment horizontal="right" vertical="center" wrapText="true"/>
    </xf>
    <xf numFmtId="0" fontId="11" fillId="0" borderId="9" xfId="646" applyNumberFormat="true" applyFont="true" applyFill="true" applyBorder="true" applyAlignment="true">
      <alignment horizontal="right" vertical="center" wrapText="true"/>
    </xf>
    <xf numFmtId="3" fontId="23" fillId="0" borderId="9" xfId="646" applyNumberFormat="true" applyFont="true" applyFill="true" applyBorder="true" applyAlignment="true">
      <alignment horizontal="right" vertical="center" wrapText="true"/>
    </xf>
    <xf numFmtId="3" fontId="11" fillId="0" borderId="9" xfId="646" applyNumberFormat="true" applyFont="true" applyFill="true" applyBorder="true" applyAlignment="true">
      <alignment horizontal="right" vertical="center" wrapText="true"/>
    </xf>
    <xf numFmtId="181" fontId="11" fillId="3" borderId="9" xfId="646" applyNumberFormat="true" applyFont="true" applyFill="true" applyBorder="true" applyAlignment="true" applyProtection="true">
      <alignment horizontal="right" vertical="center" wrapText="true"/>
    </xf>
    <xf numFmtId="49" fontId="23" fillId="0" borderId="9" xfId="385" applyNumberFormat="true" applyFont="true" applyFill="true" applyBorder="true" applyAlignment="true" applyProtection="true">
      <alignment horizontal="distributed" vertical="center"/>
    </xf>
    <xf numFmtId="180" fontId="23" fillId="0" borderId="9" xfId="0" applyNumberFormat="true" applyFont="true" applyBorder="true" applyAlignment="true">
      <alignment horizontal="right" vertical="center" wrapText="true"/>
    </xf>
    <xf numFmtId="180" fontId="11" fillId="0" borderId="9" xfId="0" applyNumberFormat="true" applyFont="true" applyBorder="true" applyAlignment="true">
      <alignment horizontal="right" vertical="center" wrapText="true"/>
    </xf>
    <xf numFmtId="181" fontId="23" fillId="0" borderId="9" xfId="646" applyNumberFormat="true" applyFont="true" applyFill="true" applyBorder="true" applyAlignment="true">
      <alignment horizontal="right" vertical="center" wrapText="true"/>
    </xf>
    <xf numFmtId="49" fontId="23" fillId="0" borderId="9" xfId="385" applyNumberFormat="true" applyFont="true" applyFill="true" applyBorder="true" applyAlignment="true" applyProtection="true">
      <alignment horizontal="left" vertical="center"/>
    </xf>
    <xf numFmtId="181" fontId="7" fillId="0" borderId="0" xfId="1236" applyNumberFormat="true" applyAlignment="true">
      <alignment horizontal="right" vertical="center"/>
    </xf>
    <xf numFmtId="0" fontId="7" fillId="0" borderId="0" xfId="1227" applyAlignment="true">
      <alignment horizontal="center" vertical="center"/>
    </xf>
    <xf numFmtId="0" fontId="7" fillId="0" borderId="0" xfId="1227" applyFill="true" applyAlignment="true"/>
    <xf numFmtId="0" fontId="7" fillId="0" borderId="0" xfId="1227" applyAlignment="true"/>
    <xf numFmtId="0" fontId="24" fillId="0" borderId="0" xfId="1227" applyNumberFormat="true" applyFont="true" applyFill="true" applyAlignment="true" applyProtection="true">
      <alignment horizontal="center" vertical="center" wrapText="true"/>
    </xf>
    <xf numFmtId="0" fontId="11" fillId="0" borderId="0" xfId="1227" applyFont="true" applyFill="true" applyAlignment="true" applyProtection="true">
      <alignment horizontal="left" vertical="center"/>
    </xf>
    <xf numFmtId="183" fontId="11" fillId="0" borderId="0" xfId="1227" applyNumberFormat="true" applyFont="true" applyFill="true" applyAlignment="true" applyProtection="true">
      <alignment horizontal="right"/>
    </xf>
    <xf numFmtId="0" fontId="26" fillId="0" borderId="0" xfId="1227" applyFont="true" applyFill="true" applyAlignment="true">
      <alignment vertical="center"/>
    </xf>
    <xf numFmtId="0" fontId="11" fillId="0" borderId="0" xfId="1227" applyFont="true" applyFill="true" applyAlignment="true">
      <alignment horizontal="right" vertical="center"/>
    </xf>
    <xf numFmtId="0" fontId="23" fillId="0" borderId="9" xfId="1227" applyNumberFormat="true" applyFont="true" applyFill="true" applyBorder="true" applyAlignment="true" applyProtection="true">
      <alignment horizontal="center" vertical="center"/>
    </xf>
    <xf numFmtId="49" fontId="23" fillId="0" borderId="9" xfId="1002" applyNumberFormat="true" applyFont="true" applyFill="true" applyBorder="true" applyAlignment="true" applyProtection="true">
      <alignment vertical="center"/>
    </xf>
    <xf numFmtId="181" fontId="23" fillId="0" borderId="9" xfId="430" applyNumberFormat="true" applyFont="true" applyFill="true" applyBorder="true" applyAlignment="true">
      <alignment horizontal="right" vertical="center" wrapText="true"/>
    </xf>
    <xf numFmtId="49" fontId="11" fillId="0" borderId="9" xfId="1002" applyNumberFormat="true" applyFont="true" applyFill="true" applyBorder="true" applyAlignment="true" applyProtection="true">
      <alignment vertical="center"/>
    </xf>
    <xf numFmtId="181" fontId="11" fillId="0" borderId="9" xfId="430" applyNumberFormat="true" applyFont="true" applyFill="true" applyBorder="true" applyAlignment="true">
      <alignment horizontal="right" vertical="center" wrapText="true"/>
    </xf>
    <xf numFmtId="180" fontId="11" fillId="0" borderId="9" xfId="824" applyNumberFormat="true" applyFont="true" applyFill="true" applyBorder="true" applyAlignment="true" applyProtection="true">
      <alignment horizontal="right" vertical="center" wrapText="true"/>
    </xf>
    <xf numFmtId="49" fontId="23" fillId="0" borderId="9" xfId="1002" applyNumberFormat="true" applyFont="true" applyFill="true" applyBorder="true" applyAlignment="true" applyProtection="true">
      <alignment vertical="center" wrapText="true"/>
    </xf>
    <xf numFmtId="180" fontId="23" fillId="0" borderId="9" xfId="824" applyNumberFormat="true" applyFont="true" applyFill="true" applyBorder="true" applyAlignment="true" applyProtection="true">
      <alignment horizontal="right" vertical="center" wrapText="true"/>
    </xf>
    <xf numFmtId="181" fontId="11" fillId="0" borderId="9" xfId="646" applyNumberFormat="true" applyFont="true" applyFill="true" applyBorder="true" applyAlignment="true">
      <alignment horizontal="right" vertical="center" wrapText="true"/>
    </xf>
    <xf numFmtId="180" fontId="11" fillId="0" borderId="9" xfId="824" applyNumberFormat="true" applyFont="true" applyFill="true" applyBorder="true" applyAlignment="true">
      <alignment horizontal="right" vertical="center" wrapText="true"/>
    </xf>
    <xf numFmtId="178" fontId="7" fillId="0" borderId="9" xfId="0" applyNumberFormat="true" applyFont="true" applyFill="true" applyBorder="true" applyAlignment="true">
      <alignment horizontal="right" vertical="center"/>
    </xf>
    <xf numFmtId="180" fontId="11" fillId="3" borderId="9" xfId="824" applyNumberFormat="true" applyFont="true" applyFill="true" applyBorder="true" applyAlignment="true" applyProtection="true">
      <alignment horizontal="right" vertical="center" wrapText="true"/>
    </xf>
    <xf numFmtId="180" fontId="3" fillId="0" borderId="9" xfId="824" applyNumberFormat="true" applyFont="true" applyFill="true" applyBorder="true" applyAlignment="true" applyProtection="true">
      <alignment horizontal="right" vertical="center" wrapText="true"/>
    </xf>
    <xf numFmtId="181" fontId="7" fillId="0" borderId="0" xfId="1227" applyNumberFormat="true" applyAlignment="true"/>
    <xf numFmtId="0" fontId="7" fillId="0" borderId="0" xfId="809" applyFill="true" applyAlignment="true"/>
    <xf numFmtId="0" fontId="7" fillId="0" borderId="0" xfId="809" applyAlignment="true"/>
    <xf numFmtId="0" fontId="24" fillId="0" borderId="0" xfId="809" applyNumberFormat="true" applyFont="true" applyFill="true" applyAlignment="true" applyProtection="true">
      <alignment horizontal="center" vertical="center" wrapText="true"/>
    </xf>
    <xf numFmtId="0" fontId="10" fillId="0" borderId="0" xfId="1239" applyFont="true" applyAlignment="true" applyProtection="true">
      <alignment horizontal="left" vertical="center"/>
    </xf>
    <xf numFmtId="0" fontId="25" fillId="0" borderId="0" xfId="1239" applyFont="true" applyAlignment="true"/>
    <xf numFmtId="177" fontId="25" fillId="0" borderId="0" xfId="1239" applyNumberFormat="true" applyFont="true" applyAlignment="true"/>
    <xf numFmtId="182" fontId="27" fillId="0" borderId="0" xfId="1239" applyNumberFormat="true" applyFont="true" applyFill="true" applyBorder="true" applyAlignment="true" applyProtection="true">
      <alignment horizontal="right" vertical="center"/>
    </xf>
    <xf numFmtId="180" fontId="11" fillId="0" borderId="9" xfId="714" applyNumberFormat="true" applyFont="true" applyFill="true" applyBorder="true" applyAlignment="true" applyProtection="true">
      <alignment horizontal="right" vertical="center" wrapText="true"/>
    </xf>
    <xf numFmtId="49" fontId="23" fillId="0" borderId="9" xfId="360" applyNumberFormat="true" applyFont="true" applyFill="true" applyBorder="true" applyAlignment="true" applyProtection="true">
      <alignment horizontal="left" vertical="center" wrapText="true"/>
    </xf>
    <xf numFmtId="180" fontId="23" fillId="0" borderId="9" xfId="714" applyNumberFormat="true" applyFont="true" applyFill="true" applyBorder="true" applyAlignment="true" applyProtection="true">
      <alignment horizontal="right" vertical="center" wrapText="true"/>
    </xf>
    <xf numFmtId="181" fontId="27" fillId="0" borderId="9" xfId="646" applyNumberFormat="true" applyFont="true" applyFill="true" applyBorder="true" applyAlignment="true" applyProtection="true">
      <alignment vertical="center" wrapText="true"/>
    </xf>
    <xf numFmtId="49" fontId="23" fillId="0" borderId="9" xfId="385" applyNumberFormat="true" applyFont="true" applyFill="true" applyBorder="true" applyAlignment="true" applyProtection="true">
      <alignment horizontal="left" vertical="center" wrapText="true"/>
    </xf>
    <xf numFmtId="181" fontId="7" fillId="0" borderId="0" xfId="809" applyNumberFormat="true" applyAlignment="true"/>
    <xf numFmtId="0" fontId="7" fillId="0" borderId="0" xfId="809" applyAlignment="true">
      <alignment horizontal="center" vertical="center"/>
    </xf>
    <xf numFmtId="0" fontId="28" fillId="0" borderId="0" xfId="191" applyFont="true" applyAlignment="true">
      <alignment horizontal="center" vertical="center"/>
    </xf>
    <xf numFmtId="0" fontId="7" fillId="0" borderId="0" xfId="809" applyAlignment="true">
      <alignment vertical="center"/>
    </xf>
    <xf numFmtId="0" fontId="11" fillId="0" borderId="0" xfId="809" applyFont="true" applyFill="true" applyAlignment="true" applyProtection="true">
      <alignment horizontal="left" vertical="center"/>
    </xf>
    <xf numFmtId="4" fontId="11" fillId="0" borderId="0" xfId="809" applyNumberFormat="true" applyFont="true" applyFill="true" applyAlignment="true" applyProtection="true">
      <alignment horizontal="right" vertical="center"/>
    </xf>
    <xf numFmtId="177" fontId="26" fillId="0" borderId="0" xfId="809" applyNumberFormat="true" applyFont="true" applyFill="true" applyAlignment="true">
      <alignment vertical="center"/>
    </xf>
    <xf numFmtId="0" fontId="11" fillId="0" borderId="0" xfId="809" applyFont="true" applyFill="true" applyAlignment="true">
      <alignment horizontal="right" vertical="center"/>
    </xf>
    <xf numFmtId="0" fontId="23" fillId="0" borderId="9" xfId="376" applyNumberFormat="true" applyFont="true" applyFill="true" applyBorder="true" applyAlignment="true" applyProtection="true">
      <alignment horizontal="center" vertical="center"/>
    </xf>
    <xf numFmtId="49" fontId="23" fillId="0" borderId="9" xfId="375" applyNumberFormat="true" applyFont="true" applyFill="true" applyBorder="true" applyAlignment="true" applyProtection="true">
      <alignment vertical="center"/>
    </xf>
    <xf numFmtId="181" fontId="23" fillId="0" borderId="9" xfId="482" applyNumberFormat="true" applyFont="true" applyBorder="true" applyAlignment="true">
      <alignment horizontal="right" vertical="center" wrapText="true"/>
    </xf>
    <xf numFmtId="181" fontId="23" fillId="0" borderId="9" xfId="430" applyNumberFormat="true" applyFont="true" applyBorder="true" applyAlignment="true">
      <alignment horizontal="right" vertical="center" wrapText="true"/>
    </xf>
    <xf numFmtId="49" fontId="11" fillId="0" borderId="9" xfId="375" applyNumberFormat="true" applyFont="true" applyFill="true" applyBorder="true" applyAlignment="true" applyProtection="true">
      <alignment vertical="center"/>
    </xf>
    <xf numFmtId="181" fontId="11" fillId="0" borderId="9" xfId="482" applyNumberFormat="true" applyFont="true" applyBorder="true" applyAlignment="true">
      <alignment horizontal="right" vertical="center" wrapText="true"/>
    </xf>
    <xf numFmtId="181" fontId="11" fillId="0" borderId="9" xfId="430" applyNumberFormat="true" applyFont="true" applyBorder="true" applyAlignment="true">
      <alignment horizontal="right" vertical="center" wrapText="true"/>
    </xf>
    <xf numFmtId="181" fontId="23" fillId="0" borderId="9" xfId="482" applyNumberFormat="true" applyFont="true" applyFill="true" applyBorder="true" applyAlignment="true">
      <alignment horizontal="right" vertical="center" wrapText="true"/>
    </xf>
    <xf numFmtId="181" fontId="11" fillId="3" borderId="9" xfId="430" applyNumberFormat="true" applyFont="true" applyFill="true" applyBorder="true" applyAlignment="true">
      <alignment horizontal="right" vertical="center" wrapText="true"/>
    </xf>
    <xf numFmtId="49" fontId="23" fillId="0" borderId="9" xfId="385" applyNumberFormat="true" applyFont="true" applyFill="true" applyBorder="true" applyAlignment="true" applyProtection="true">
      <alignment vertical="center"/>
    </xf>
    <xf numFmtId="0" fontId="28" fillId="0" borderId="0" xfId="191" applyFont="true">
      <alignment vertical="center"/>
    </xf>
    <xf numFmtId="0" fontId="7" fillId="0" borderId="0" xfId="190">
      <alignment vertical="center"/>
    </xf>
    <xf numFmtId="0" fontId="6" fillId="0" borderId="0" xfId="190" applyFont="true" applyAlignment="true">
      <alignment horizontal="center" vertical="center" wrapText="true"/>
    </xf>
    <xf numFmtId="0" fontId="7" fillId="0" borderId="0" xfId="190" applyFill="true">
      <alignment vertical="center"/>
    </xf>
    <xf numFmtId="0" fontId="1" fillId="0" borderId="0" xfId="0" applyFont="true" applyFill="true" applyAlignment="true">
      <alignment vertical="center"/>
    </xf>
    <xf numFmtId="0" fontId="29" fillId="0" borderId="0" xfId="894" applyFont="true" applyAlignment="true">
      <alignment horizontal="center" vertical="center" shrinkToFit="true"/>
    </xf>
    <xf numFmtId="0" fontId="8" fillId="0" borderId="0" xfId="894" applyFont="true" applyAlignment="true">
      <alignment horizontal="center" vertical="center" shrinkToFit="true"/>
    </xf>
    <xf numFmtId="0" fontId="10" fillId="0" borderId="0" xfId="894" applyFont="true" applyBorder="true" applyAlignment="true">
      <alignment horizontal="left" vertical="center" wrapText="true"/>
    </xf>
    <xf numFmtId="0" fontId="10" fillId="0" borderId="0" xfId="0" applyFont="true" applyFill="true" applyAlignment="true">
      <alignment horizontal="right"/>
    </xf>
    <xf numFmtId="0" fontId="23" fillId="0" borderId="9" xfId="187" applyFont="true" applyBorder="true" applyAlignment="true">
      <alignment horizontal="center" vertical="center"/>
    </xf>
    <xf numFmtId="49" fontId="23" fillId="0" borderId="9" xfId="0" applyNumberFormat="true" applyFont="true" applyFill="true" applyBorder="true" applyAlignment="true" applyProtection="true">
      <alignment vertical="center" wrapText="true"/>
    </xf>
    <xf numFmtId="181" fontId="11" fillId="0" borderId="9" xfId="646" applyNumberFormat="true" applyFont="true" applyBorder="true" applyAlignment="true">
      <alignment horizontal="right" vertical="center" wrapText="true"/>
    </xf>
    <xf numFmtId="0" fontId="11" fillId="0" borderId="9" xfId="787" applyNumberFormat="true" applyFont="true" applyFill="true" applyBorder="true" applyAlignment="true">
      <alignment horizontal="left" vertical="center" wrapText="true"/>
    </xf>
    <xf numFmtId="0" fontId="10" fillId="0" borderId="9" xfId="0" applyFont="true" applyFill="true" applyBorder="true" applyAlignment="true">
      <alignment horizontal="center" vertical="center"/>
    </xf>
    <xf numFmtId="0" fontId="10" fillId="0" borderId="9" xfId="0" applyFont="true" applyFill="true" applyBorder="true" applyAlignment="true">
      <alignment horizontal="left" vertical="center"/>
    </xf>
    <xf numFmtId="0" fontId="9" fillId="0" borderId="9" xfId="0" applyFont="true" applyFill="true" applyBorder="true" applyAlignment="true">
      <alignment horizontal="center" vertical="center"/>
    </xf>
    <xf numFmtId="0" fontId="30" fillId="0" borderId="9" xfId="190" applyFont="true" applyFill="true" applyBorder="true">
      <alignment vertical="center"/>
    </xf>
    <xf numFmtId="0" fontId="8" fillId="0" borderId="0" xfId="507" applyFont="true" applyAlignment="true">
      <alignment horizontal="center" vertical="center" shrinkToFit="true"/>
    </xf>
    <xf numFmtId="0" fontId="10" fillId="0" borderId="0" xfId="507" applyFont="true" applyAlignment="true">
      <alignment horizontal="left" vertical="center" wrapText="true"/>
    </xf>
    <xf numFmtId="0" fontId="10" fillId="0" borderId="0" xfId="507" applyFont="true" applyFill="true" applyAlignment="true">
      <alignment horizontal="left" vertical="center" wrapText="true"/>
    </xf>
    <xf numFmtId="194" fontId="11" fillId="0" borderId="0" xfId="578" applyNumberFormat="true" applyFont="true" applyBorder="true" applyAlignment="true">
      <alignment horizontal="right" vertical="center"/>
    </xf>
    <xf numFmtId="0" fontId="23" fillId="0" borderId="9" xfId="578" applyFont="true" applyBorder="true" applyAlignment="true">
      <alignment horizontal="center" vertical="center"/>
    </xf>
    <xf numFmtId="181" fontId="23" fillId="0" borderId="9" xfId="190" applyNumberFormat="true" applyFont="true" applyFill="true" applyBorder="true" applyAlignment="true">
      <alignment horizontal="right" vertical="center" wrapText="true"/>
    </xf>
    <xf numFmtId="181" fontId="11" fillId="0" borderId="9" xfId="190" applyNumberFormat="true" applyFont="true" applyFill="true" applyBorder="true" applyAlignment="true">
      <alignment horizontal="right" vertical="center" wrapText="true"/>
    </xf>
    <xf numFmtId="49" fontId="11" fillId="0" borderId="9" xfId="0" applyNumberFormat="true" applyFont="true" applyFill="true" applyBorder="true" applyAlignment="true" applyProtection="true">
      <alignment vertical="center" wrapText="true"/>
    </xf>
    <xf numFmtId="0" fontId="23" fillId="3" borderId="9" xfId="190" applyFont="true" applyFill="true" applyBorder="true" applyAlignment="true">
      <alignment horizontal="distributed" vertical="center" wrapText="true"/>
    </xf>
    <xf numFmtId="0" fontId="23" fillId="0" borderId="9" xfId="787" applyNumberFormat="true" applyFont="true" applyFill="true" applyBorder="true" applyAlignment="true">
      <alignment horizontal="left" vertical="center" wrapText="true"/>
    </xf>
    <xf numFmtId="0" fontId="11" fillId="0" borderId="9" xfId="787" applyNumberFormat="true" applyFont="true" applyFill="true" applyBorder="true" applyAlignment="true">
      <alignment horizontal="left" vertical="center" wrapText="true" indent="1"/>
    </xf>
    <xf numFmtId="181" fontId="10" fillId="0" borderId="9" xfId="0" applyNumberFormat="true" applyFont="true" applyFill="true" applyBorder="true" applyAlignment="true">
      <alignment horizontal="right" vertical="center" wrapText="true"/>
    </xf>
    <xf numFmtId="0" fontId="23" fillId="3" borderId="9" xfId="190" applyFont="true" applyFill="true" applyBorder="true" applyAlignment="true">
      <alignment horizontal="left" vertical="center" wrapText="true"/>
    </xf>
    <xf numFmtId="181" fontId="9" fillId="0" borderId="9" xfId="0" applyNumberFormat="true" applyFont="true" applyFill="true" applyBorder="true" applyAlignment="true">
      <alignment horizontal="right" vertical="center" wrapText="true"/>
    </xf>
    <xf numFmtId="41" fontId="0" fillId="0" borderId="0" xfId="0" applyNumberFormat="true" applyAlignment="true"/>
    <xf numFmtId="181" fontId="0" fillId="0" borderId="0" xfId="0" applyNumberFormat="true" applyAlignment="true"/>
    <xf numFmtId="0" fontId="0" fillId="0" borderId="0" xfId="0" applyFont="true" applyAlignment="true"/>
    <xf numFmtId="0" fontId="7" fillId="0" borderId="0" xfId="787" applyAlignment="true"/>
    <xf numFmtId="0" fontId="31" fillId="2" borderId="0" xfId="787" applyFont="true" applyFill="true" applyAlignment="true"/>
    <xf numFmtId="0" fontId="32" fillId="2" borderId="0" xfId="507" applyFont="true" applyFill="true" applyAlignment="true">
      <alignment horizontal="center" vertical="center" shrinkToFit="true"/>
    </xf>
    <xf numFmtId="0" fontId="33" fillId="2" borderId="0" xfId="507" applyFont="true" applyFill="true" applyAlignment="true">
      <alignment horizontal="left" vertical="center" wrapText="true"/>
    </xf>
    <xf numFmtId="0" fontId="11" fillId="0" borderId="0" xfId="787" applyFont="true" applyAlignment="true">
      <alignment horizontal="right" vertical="center"/>
    </xf>
    <xf numFmtId="0" fontId="23" fillId="0" borderId="9" xfId="787" applyFont="true" applyFill="true" applyBorder="true" applyAlignment="true">
      <alignment horizontal="center" vertical="center" wrapText="true"/>
    </xf>
    <xf numFmtId="194" fontId="23" fillId="2" borderId="9" xfId="190" applyNumberFormat="true" applyFont="true" applyFill="true" applyBorder="true" applyAlignment="true">
      <alignment horizontal="center" vertical="center" wrapText="true"/>
    </xf>
    <xf numFmtId="181" fontId="34" fillId="2" borderId="9" xfId="646" applyNumberFormat="true" applyFont="true" applyFill="true" applyBorder="true" applyAlignment="true">
      <alignment horizontal="right" vertical="center" wrapText="true"/>
    </xf>
    <xf numFmtId="49" fontId="11" fillId="2" borderId="9" xfId="0" applyNumberFormat="true" applyFont="true" applyFill="true" applyBorder="true" applyAlignment="true" applyProtection="true">
      <alignment vertical="center" wrapText="true"/>
    </xf>
    <xf numFmtId="0" fontId="27" fillId="2" borderId="9" xfId="0" applyFont="true" applyFill="true" applyBorder="true" applyAlignment="true" applyProtection="true">
      <alignment horizontal="right" vertical="center"/>
      <protection locked="false"/>
    </xf>
    <xf numFmtId="180" fontId="10" fillId="0" borderId="9" xfId="0" applyNumberFormat="true" applyFont="true" applyBorder="true" applyAlignment="true">
      <alignment horizontal="right" vertical="center" wrapText="true"/>
    </xf>
    <xf numFmtId="0" fontId="27" fillId="2" borderId="9" xfId="0" applyNumberFormat="true" applyFont="true" applyFill="true" applyBorder="true" applyAlignment="true" applyProtection="true">
      <alignment horizontal="right" vertical="center"/>
    </xf>
    <xf numFmtId="3" fontId="27" fillId="2" borderId="9" xfId="0" applyNumberFormat="true" applyFont="true" applyFill="true" applyBorder="true" applyAlignment="true" applyProtection="true">
      <alignment horizontal="right" vertical="center" wrapText="true"/>
      <protection locked="false"/>
    </xf>
    <xf numFmtId="4" fontId="35" fillId="2" borderId="9" xfId="1" applyNumberFormat="true" applyFont="true" applyFill="true" applyBorder="true" applyAlignment="true" applyProtection="true">
      <alignment horizontal="right" vertical="center"/>
    </xf>
    <xf numFmtId="4" fontId="36" fillId="2" borderId="9" xfId="1" applyNumberFormat="true" applyFont="true" applyFill="true" applyBorder="true" applyAlignment="true" applyProtection="true">
      <alignment horizontal="right" vertical="center"/>
    </xf>
    <xf numFmtId="181" fontId="23" fillId="0" borderId="9" xfId="507" applyNumberFormat="true" applyFont="true" applyFill="true" applyBorder="true" applyAlignment="true">
      <alignment horizontal="right" vertical="center" wrapText="true"/>
    </xf>
    <xf numFmtId="181" fontId="23" fillId="2" borderId="9" xfId="507" applyNumberFormat="true" applyFont="true" applyFill="true" applyBorder="true" applyAlignment="true">
      <alignment horizontal="right" vertical="center" wrapText="true"/>
    </xf>
    <xf numFmtId="181" fontId="11" fillId="0" borderId="9" xfId="507" applyNumberFormat="true" applyFont="true" applyFill="true" applyBorder="true" applyAlignment="true">
      <alignment horizontal="right" vertical="center" wrapText="true"/>
    </xf>
    <xf numFmtId="181" fontId="11" fillId="2" borderId="9" xfId="507" applyNumberFormat="true" applyFont="true" applyFill="true" applyBorder="true" applyAlignment="true">
      <alignment horizontal="right" vertical="center" wrapText="true"/>
    </xf>
    <xf numFmtId="180" fontId="10" fillId="0" borderId="9" xfId="507" applyNumberFormat="true" applyFont="true" applyFill="true" applyBorder="true" applyAlignment="true">
      <alignment horizontal="right" vertical="center" wrapText="true"/>
    </xf>
    <xf numFmtId="181" fontId="23" fillId="2" borderId="9" xfId="190" applyNumberFormat="true" applyFont="true" applyFill="true" applyBorder="true" applyAlignment="true">
      <alignment horizontal="right" vertical="center" wrapText="true"/>
    </xf>
    <xf numFmtId="181" fontId="11" fillId="2" borderId="9" xfId="190" applyNumberFormat="true" applyFont="true" applyFill="true" applyBorder="true" applyAlignment="true">
      <alignment horizontal="right" vertical="center" wrapText="true"/>
    </xf>
    <xf numFmtId="181" fontId="11" fillId="2" borderId="9" xfId="50" applyNumberFormat="true" applyFont="true" applyFill="true" applyBorder="true" applyAlignment="true">
      <alignment horizontal="right" vertical="center" wrapText="true"/>
    </xf>
    <xf numFmtId="181" fontId="23" fillId="2" borderId="9" xfId="50" applyNumberFormat="true" applyFont="true" applyFill="true" applyBorder="true" applyAlignment="true">
      <alignment horizontal="right" vertical="center" wrapText="true"/>
    </xf>
    <xf numFmtId="0" fontId="9" fillId="0" borderId="9" xfId="0" applyFont="true" applyBorder="true" applyAlignment="true">
      <alignment horizontal="distributed" vertical="center" wrapText="true"/>
    </xf>
    <xf numFmtId="181" fontId="23" fillId="2" borderId="9" xfId="646" applyNumberFormat="true" applyFont="true" applyFill="true" applyBorder="true" applyAlignment="true">
      <alignment horizontal="right" vertical="center" wrapText="true"/>
    </xf>
    <xf numFmtId="49" fontId="23" fillId="0" borderId="9" xfId="0" applyNumberFormat="true" applyFont="true" applyFill="true" applyBorder="true" applyAlignment="true" applyProtection="true">
      <alignment horizontal="center" vertical="center" wrapText="true"/>
    </xf>
    <xf numFmtId="49" fontId="23" fillId="0" borderId="9" xfId="0" applyNumberFormat="true" applyFont="true" applyFill="true" applyBorder="true" applyAlignment="true" applyProtection="true">
      <alignment horizontal="left" vertical="center" wrapText="true"/>
    </xf>
    <xf numFmtId="181" fontId="23" fillId="0" borderId="9" xfId="0" applyNumberFormat="true" applyFont="true" applyFill="true" applyBorder="true" applyAlignment="true">
      <alignment horizontal="right" vertical="center" wrapText="true"/>
    </xf>
    <xf numFmtId="180" fontId="9" fillId="0" borderId="9" xfId="507" applyNumberFormat="true" applyFont="true" applyFill="true" applyBorder="true" applyAlignment="true">
      <alignment horizontal="right" vertical="center" wrapText="true"/>
    </xf>
    <xf numFmtId="41" fontId="7" fillId="0" borderId="0" xfId="787" applyNumberFormat="true" applyAlignment="true"/>
    <xf numFmtId="181" fontId="7" fillId="0" borderId="0" xfId="787" applyNumberFormat="true" applyAlignment="true"/>
    <xf numFmtId="0" fontId="11" fillId="0" borderId="0" xfId="787" applyFont="true" applyAlignment="true"/>
    <xf numFmtId="0" fontId="7" fillId="0" borderId="0" xfId="787" applyFill="true" applyAlignment="true"/>
    <xf numFmtId="0" fontId="8" fillId="3" borderId="0" xfId="507" applyFont="true" applyFill="true" applyAlignment="true">
      <alignment horizontal="center" vertical="center" shrinkToFit="true"/>
    </xf>
    <xf numFmtId="0" fontId="10" fillId="3" borderId="0" xfId="507" applyFont="true" applyFill="true" applyAlignment="true">
      <alignment horizontal="left" vertical="center" wrapText="true"/>
    </xf>
    <xf numFmtId="0" fontId="11" fillId="3" borderId="0" xfId="787" applyFont="true" applyFill="true" applyAlignment="true">
      <alignment horizontal="right" vertical="center"/>
    </xf>
    <xf numFmtId="0" fontId="23" fillId="3" borderId="9" xfId="578" applyFont="true" applyFill="true" applyBorder="true" applyAlignment="true">
      <alignment horizontal="distributed" vertical="center" wrapText="true" indent="3"/>
    </xf>
    <xf numFmtId="41" fontId="9" fillId="0" borderId="9" xfId="0" applyNumberFormat="true" applyFont="true" applyBorder="true" applyAlignment="true">
      <alignment horizontal="right" vertical="center" wrapText="true"/>
    </xf>
    <xf numFmtId="41" fontId="11" fillId="0" borderId="9" xfId="190" applyNumberFormat="true" applyFont="true" applyBorder="true" applyAlignment="true">
      <alignment horizontal="right" vertical="center" wrapText="true"/>
    </xf>
    <xf numFmtId="41" fontId="23" fillId="0" borderId="9" xfId="190" applyNumberFormat="true" applyFont="true" applyBorder="true" applyAlignment="true">
      <alignment horizontal="right" vertical="center" wrapText="true"/>
    </xf>
    <xf numFmtId="0" fontId="11" fillId="0" borderId="9" xfId="407" applyNumberFormat="true" applyFont="true" applyFill="true" applyBorder="true" applyAlignment="true">
      <alignment horizontal="left" vertical="center" wrapText="true"/>
    </xf>
    <xf numFmtId="0" fontId="23" fillId="0" borderId="9" xfId="578" applyFont="true" applyFill="true" applyBorder="true" applyAlignment="true">
      <alignment horizontal="left" vertical="center" wrapText="true"/>
    </xf>
    <xf numFmtId="0" fontId="11" fillId="0" borderId="9" xfId="407" applyNumberFormat="true" applyFont="true" applyFill="true" applyBorder="true" applyAlignment="true">
      <alignment horizontal="left" vertical="center" wrapText="true" indent="2"/>
    </xf>
    <xf numFmtId="180" fontId="9" fillId="0" borderId="9" xfId="0" applyNumberFormat="true" applyFont="true" applyBorder="true" applyAlignment="true">
      <alignment horizontal="right" vertical="center" wrapText="true"/>
    </xf>
    <xf numFmtId="0" fontId="11" fillId="0" borderId="9" xfId="407" applyNumberFormat="true" applyFont="true" applyFill="true" applyBorder="true" applyAlignment="true">
      <alignment horizontal="left" vertical="center" wrapText="true" indent="1"/>
    </xf>
    <xf numFmtId="41" fontId="11" fillId="0" borderId="9" xfId="190" applyNumberFormat="true" applyFont="true" applyFill="true" applyBorder="true" applyAlignment="true">
      <alignment horizontal="right" vertical="center" wrapText="true"/>
    </xf>
    <xf numFmtId="0" fontId="23" fillId="0" borderId="9" xfId="407" applyNumberFormat="true" applyFont="true" applyFill="true" applyBorder="true" applyAlignment="true">
      <alignment horizontal="left" vertical="center" wrapText="true"/>
    </xf>
    <xf numFmtId="41" fontId="23" fillId="0" borderId="9" xfId="190" applyNumberFormat="true" applyFont="true" applyFill="true" applyBorder="true" applyAlignment="true">
      <alignment horizontal="right" vertical="center" wrapText="true"/>
    </xf>
    <xf numFmtId="41" fontId="23" fillId="3" borderId="9" xfId="190" applyNumberFormat="true" applyFont="true" applyFill="true" applyBorder="true" applyAlignment="true">
      <alignment horizontal="right" vertical="center" wrapText="true"/>
    </xf>
    <xf numFmtId="41" fontId="7" fillId="0" borderId="0" xfId="787" applyNumberFormat="true" applyFill="true" applyAlignment="true"/>
    <xf numFmtId="0" fontId="37" fillId="3" borderId="0" xfId="507" applyFont="true" applyFill="true" applyAlignment="true">
      <alignment vertical="center" shrinkToFit="true"/>
    </xf>
    <xf numFmtId="194" fontId="7" fillId="3" borderId="0" xfId="578" applyNumberFormat="true" applyFont="true" applyFill="true" applyBorder="true" applyAlignment="true">
      <alignment vertical="center"/>
    </xf>
    <xf numFmtId="0" fontId="7" fillId="3" borderId="0" xfId="787" applyFill="true" applyAlignment="true"/>
    <xf numFmtId="0" fontId="7" fillId="3" borderId="0" xfId="1227" applyFill="true" applyAlignment="true"/>
    <xf numFmtId="0" fontId="8" fillId="0" borderId="0" xfId="507" applyFont="true" applyFill="true" applyAlignment="true">
      <alignment horizontal="center" vertical="center" shrinkToFit="true"/>
    </xf>
    <xf numFmtId="182" fontId="11" fillId="0" borderId="0" xfId="1236" applyNumberFormat="true" applyFont="true" applyFill="true" applyBorder="true" applyAlignment="true" applyProtection="true">
      <alignment horizontal="left" vertical="center"/>
    </xf>
    <xf numFmtId="0" fontId="11" fillId="0" borderId="0" xfId="787" applyFont="true" applyFill="true" applyBorder="true" applyAlignment="true">
      <alignment vertical="center"/>
    </xf>
    <xf numFmtId="0" fontId="11" fillId="0" borderId="0" xfId="787" applyFont="true" applyFill="true" applyAlignment="true">
      <alignment vertical="center"/>
    </xf>
    <xf numFmtId="182" fontId="25" fillId="0" borderId="0" xfId="1236" applyNumberFormat="true" applyFont="true" applyFill="true" applyBorder="true" applyAlignment="true" applyProtection="true">
      <alignment horizontal="right" vertical="center"/>
    </xf>
    <xf numFmtId="41" fontId="23" fillId="0" borderId="9" xfId="50" applyNumberFormat="true" applyFont="true" applyFill="true" applyBorder="true" applyAlignment="true">
      <alignment horizontal="right" vertical="center" wrapText="true"/>
    </xf>
    <xf numFmtId="41" fontId="11" fillId="0" borderId="9" xfId="50" applyNumberFormat="true" applyFont="true" applyFill="true" applyBorder="true" applyAlignment="true">
      <alignment horizontal="right" vertical="center" wrapText="true"/>
    </xf>
    <xf numFmtId="41" fontId="38" fillId="0" borderId="9" xfId="0" applyNumberFormat="true" applyFont="true" applyFill="true" applyBorder="true" applyAlignment="true">
      <alignment horizontal="right" vertical="center" wrapText="true"/>
    </xf>
    <xf numFmtId="41" fontId="27" fillId="0" borderId="9" xfId="0" applyNumberFormat="true" applyFont="true" applyFill="true" applyBorder="true" applyAlignment="true">
      <alignment horizontal="right" vertical="center" wrapText="true"/>
    </xf>
    <xf numFmtId="41" fontId="11" fillId="0" borderId="9" xfId="0" applyNumberFormat="true" applyFont="true" applyFill="true" applyBorder="true" applyAlignment="true" applyProtection="true">
      <alignment horizontal="right" vertical="center" wrapText="true"/>
    </xf>
    <xf numFmtId="41" fontId="10" fillId="0" borderId="9" xfId="0" applyNumberFormat="true" applyFont="true" applyFill="true" applyBorder="true" applyAlignment="true">
      <alignment horizontal="right" vertical="center" wrapText="true"/>
    </xf>
    <xf numFmtId="41" fontId="11" fillId="0" borderId="9" xfId="507" applyNumberFormat="true" applyFont="true" applyFill="true" applyBorder="true" applyAlignment="true">
      <alignment horizontal="right" vertical="center" wrapText="true"/>
    </xf>
    <xf numFmtId="41" fontId="23" fillId="0" borderId="9" xfId="0" applyNumberFormat="true" applyFont="true" applyFill="true" applyBorder="true" applyAlignment="true" applyProtection="true">
      <alignment horizontal="right" vertical="center" wrapText="true"/>
    </xf>
    <xf numFmtId="41" fontId="23" fillId="0" borderId="9" xfId="507" applyNumberFormat="true" applyFont="true" applyFill="true" applyBorder="true" applyAlignment="true">
      <alignment horizontal="right" vertical="center" wrapText="true"/>
    </xf>
    <xf numFmtId="49" fontId="11" fillId="0" borderId="9" xfId="0" applyNumberFormat="true" applyFont="true" applyFill="true" applyBorder="true" applyAlignment="true" applyProtection="true">
      <alignment horizontal="center" vertical="center" wrapText="true"/>
    </xf>
    <xf numFmtId="0" fontId="39" fillId="3" borderId="0" xfId="191" applyFont="true" applyFill="true">
      <alignment vertical="center"/>
    </xf>
    <xf numFmtId="0" fontId="40" fillId="0" borderId="0" xfId="0" applyFont="true" applyAlignment="true"/>
    <xf numFmtId="0" fontId="0" fillId="0" borderId="0" xfId="0" applyFill="true" applyAlignment="true"/>
    <xf numFmtId="0" fontId="41" fillId="0" borderId="0" xfId="385" applyFont="true" applyFill="true" applyAlignment="true">
      <alignment horizontal="center" vertical="center"/>
    </xf>
    <xf numFmtId="0" fontId="10" fillId="0" borderId="0" xfId="385" applyFont="true" applyFill="true" applyAlignment="true">
      <alignment horizontal="left" vertical="center"/>
    </xf>
    <xf numFmtId="0" fontId="10" fillId="0" borderId="0" xfId="0" applyFont="true" applyFill="true" applyAlignment="true">
      <alignment vertical="center"/>
    </xf>
    <xf numFmtId="0" fontId="10" fillId="0" borderId="0" xfId="385" applyFont="true" applyFill="true" applyAlignment="true">
      <alignment horizontal="right" vertical="center"/>
    </xf>
    <xf numFmtId="194" fontId="23" fillId="0" borderId="9" xfId="190" applyNumberFormat="true" applyFont="true" applyFill="true" applyBorder="true" applyAlignment="true">
      <alignment horizontal="center" vertical="center" wrapText="true"/>
    </xf>
    <xf numFmtId="0" fontId="10" fillId="0" borderId="9" xfId="0" applyFont="true" applyFill="true" applyBorder="true" applyAlignment="true">
      <alignment horizontal="left" vertical="center" wrapText="true"/>
    </xf>
    <xf numFmtId="181" fontId="11" fillId="0" borderId="9" xfId="0" applyNumberFormat="true" applyFont="true" applyFill="true" applyBorder="true" applyAlignment="true">
      <alignment vertical="center" wrapText="true"/>
    </xf>
    <xf numFmtId="180" fontId="11" fillId="0" borderId="9" xfId="824" applyNumberFormat="true" applyFont="true" applyFill="true" applyBorder="true" applyAlignment="true">
      <alignment vertical="center" wrapText="true"/>
    </xf>
    <xf numFmtId="0" fontId="10" fillId="0" borderId="9" xfId="0" applyFont="true" applyBorder="true" applyAlignment="true">
      <alignment horizontal="left" vertical="center" wrapText="true"/>
    </xf>
    <xf numFmtId="0" fontId="9" fillId="0" borderId="9" xfId="0" applyFont="true" applyFill="true" applyBorder="true" applyAlignment="true">
      <alignment horizontal="center" vertical="center" wrapText="true"/>
    </xf>
    <xf numFmtId="181" fontId="23" fillId="0" borderId="9" xfId="0" applyNumberFormat="true" applyFont="true" applyFill="true" applyBorder="true" applyAlignment="true">
      <alignment vertical="center" wrapText="true"/>
    </xf>
    <xf numFmtId="180" fontId="23" fillId="0" borderId="9" xfId="824" applyNumberFormat="true" applyFont="true" applyFill="true" applyBorder="true" applyAlignment="true">
      <alignment vertical="center" wrapText="true"/>
    </xf>
    <xf numFmtId="0" fontId="40" fillId="0" borderId="0" xfId="0" applyFont="true" applyFill="true" applyAlignment="true"/>
    <xf numFmtId="181" fontId="7" fillId="0" borderId="0" xfId="787" applyNumberFormat="true" applyFont="true" applyFill="true" applyAlignment="true">
      <alignment horizontal="center" vertical="center" wrapText="true"/>
    </xf>
    <xf numFmtId="0" fontId="28" fillId="0" borderId="0" xfId="191" applyFont="true" applyFill="true" applyAlignment="true">
      <alignment horizontal="center" vertical="center"/>
    </xf>
    <xf numFmtId="0" fontId="28" fillId="3" borderId="0" xfId="191" applyFont="true" applyFill="true" applyAlignment="true">
      <alignment horizontal="center" vertical="center"/>
    </xf>
    <xf numFmtId="0" fontId="7" fillId="0" borderId="0" xfId="190" applyProtection="true">
      <alignment vertical="center"/>
    </xf>
    <xf numFmtId="0" fontId="28" fillId="0" borderId="0" xfId="190" applyFont="true" applyProtection="true">
      <alignment vertical="center"/>
    </xf>
    <xf numFmtId="0" fontId="30" fillId="0" borderId="0" xfId="190" applyFont="true" applyAlignment="true" applyProtection="true">
      <alignment horizontal="center" vertical="center"/>
    </xf>
    <xf numFmtId="0" fontId="30" fillId="0" borderId="0" xfId="190" applyFont="true" applyProtection="true">
      <alignment vertical="center"/>
    </xf>
    <xf numFmtId="0" fontId="7" fillId="3" borderId="0" xfId="190" applyFill="true" applyProtection="true">
      <alignment vertical="center"/>
    </xf>
    <xf numFmtId="194" fontId="7" fillId="0" borderId="0" xfId="190" applyNumberFormat="true" applyProtection="true">
      <alignment vertical="center"/>
    </xf>
    <xf numFmtId="181" fontId="7" fillId="0" borderId="0" xfId="787" applyNumberFormat="true" applyAlignment="true" applyProtection="true"/>
    <xf numFmtId="0" fontId="7" fillId="0" borderId="0" xfId="190" applyFill="true" applyProtection="true">
      <alignment vertical="center"/>
    </xf>
    <xf numFmtId="0" fontId="2" fillId="0" borderId="0" xfId="190" applyFont="true" applyFill="true" applyAlignment="true" applyProtection="true">
      <alignment horizontal="center" vertical="center"/>
    </xf>
    <xf numFmtId="0" fontId="28" fillId="0" borderId="0" xfId="190" applyFont="true" applyFill="true" applyProtection="true">
      <alignment vertical="center"/>
    </xf>
    <xf numFmtId="0" fontId="11" fillId="0" borderId="0" xfId="190" applyFont="true" applyFill="true" applyProtection="true">
      <alignment vertical="center"/>
    </xf>
    <xf numFmtId="194" fontId="23" fillId="0" borderId="1" xfId="190" applyNumberFormat="true" applyFont="true" applyFill="true" applyBorder="true" applyAlignment="true" applyProtection="true">
      <alignment horizontal="center" vertical="center" wrapText="true"/>
    </xf>
    <xf numFmtId="0" fontId="23" fillId="0" borderId="9" xfId="190" applyFont="true" applyFill="true" applyBorder="true" applyAlignment="true" applyProtection="true">
      <alignment horizontal="distributed" vertical="center" wrapText="true" indent="3"/>
    </xf>
    <xf numFmtId="194" fontId="23" fillId="0" borderId="9" xfId="190" applyNumberFormat="true" applyFont="true" applyFill="true" applyBorder="true" applyAlignment="true" applyProtection="true">
      <alignment horizontal="center" vertical="center" wrapText="true"/>
    </xf>
    <xf numFmtId="0" fontId="9" fillId="2" borderId="13" xfId="0" applyFont="true" applyFill="true" applyBorder="true" applyAlignment="true" applyProtection="true">
      <alignment horizontal="left" vertical="center"/>
    </xf>
    <xf numFmtId="49" fontId="9" fillId="2" borderId="9" xfId="0" applyNumberFormat="true" applyFont="true" applyFill="true" applyBorder="true" applyAlignment="true" applyProtection="true">
      <alignment horizontal="left" vertical="center" wrapText="true"/>
    </xf>
    <xf numFmtId="3" fontId="9" fillId="2" borderId="9" xfId="0" applyNumberFormat="true" applyFont="true" applyFill="true" applyBorder="true" applyAlignment="true" applyProtection="true">
      <alignment horizontal="right" vertical="center"/>
    </xf>
    <xf numFmtId="49" fontId="10" fillId="2" borderId="9" xfId="0" applyNumberFormat="true" applyFont="true" applyFill="true" applyBorder="true" applyAlignment="true" applyProtection="true">
      <alignment horizontal="left" vertical="center" wrapText="true"/>
    </xf>
    <xf numFmtId="0" fontId="10" fillId="2" borderId="13" xfId="0" applyFont="true" applyFill="true" applyBorder="true" applyAlignment="true" applyProtection="true">
      <alignment horizontal="left" vertical="center"/>
    </xf>
    <xf numFmtId="3" fontId="10" fillId="2" borderId="9" xfId="0" applyNumberFormat="true" applyFont="true" applyFill="true" applyBorder="true" applyAlignment="true" applyProtection="true">
      <alignment horizontal="right" vertical="center"/>
      <protection locked="false"/>
    </xf>
    <xf numFmtId="181" fontId="7" fillId="0" borderId="0" xfId="787" applyNumberFormat="true" applyFill="true" applyAlignment="true" applyProtection="true"/>
    <xf numFmtId="194" fontId="11" fillId="0" borderId="0" xfId="190" applyNumberFormat="true" applyFont="true" applyFill="true" applyBorder="true" applyAlignment="true" applyProtection="true">
      <alignment horizontal="right" vertical="center"/>
    </xf>
    <xf numFmtId="181" fontId="28" fillId="0" borderId="0" xfId="787" applyNumberFormat="true" applyFont="true" applyFill="true" applyAlignment="true" applyProtection="true"/>
    <xf numFmtId="0" fontId="30" fillId="0" borderId="0" xfId="190" applyFont="true" applyFill="true" applyAlignment="true" applyProtection="true">
      <alignment horizontal="center" vertical="center" wrapText="true"/>
    </xf>
    <xf numFmtId="0" fontId="30" fillId="0" borderId="0" xfId="190" applyFont="true" applyFill="true" applyAlignment="true" applyProtection="true">
      <alignment horizontal="center" vertical="center"/>
    </xf>
    <xf numFmtId="180" fontId="23" fillId="0" borderId="9" xfId="824" applyNumberFormat="true" applyFont="true" applyFill="true" applyBorder="true" applyAlignment="true" applyProtection="true">
      <alignment horizontal="right" vertical="center" wrapText="true" shrinkToFit="true"/>
    </xf>
    <xf numFmtId="0" fontId="28" fillId="0" borderId="0" xfId="191" applyFont="true" applyFill="true" applyProtection="true">
      <alignment vertical="center"/>
    </xf>
    <xf numFmtId="180" fontId="11" fillId="0" borderId="9" xfId="824" applyNumberFormat="true" applyFont="true" applyFill="true" applyBorder="true" applyAlignment="true" applyProtection="true">
      <alignment horizontal="right" vertical="center" wrapText="true" shrinkToFit="true"/>
      <protection locked="false"/>
    </xf>
    <xf numFmtId="49" fontId="9" fillId="2" borderId="13" xfId="0" applyNumberFormat="true" applyFont="true" applyFill="true" applyBorder="true" applyAlignment="true" applyProtection="true">
      <alignment horizontal="left" vertical="center" wrapText="true"/>
    </xf>
    <xf numFmtId="49" fontId="10" fillId="2" borderId="13" xfId="0" applyNumberFormat="true" applyFont="true" applyFill="true" applyBorder="true" applyAlignment="true" applyProtection="true">
      <alignment horizontal="left" vertical="center" wrapText="true"/>
    </xf>
    <xf numFmtId="49" fontId="42" fillId="2" borderId="13" xfId="0" applyNumberFormat="true" applyFont="true" applyFill="true" applyBorder="true" applyAlignment="true" applyProtection="true">
      <alignment horizontal="distributed" vertical="center"/>
    </xf>
    <xf numFmtId="49" fontId="42" fillId="2" borderId="9" xfId="0" applyNumberFormat="true" applyFont="true" applyFill="true" applyBorder="true" applyAlignment="true" applyProtection="true">
      <alignment horizontal="distributed" vertical="center" wrapText="true"/>
    </xf>
    <xf numFmtId="49" fontId="23" fillId="0" borderId="1" xfId="190" applyNumberFormat="true" applyFont="true" applyFill="true" applyBorder="true" applyAlignment="true" applyProtection="true">
      <alignment horizontal="left" vertical="center"/>
    </xf>
    <xf numFmtId="0" fontId="23" fillId="0" borderId="9" xfId="190" applyFont="true" applyFill="true" applyBorder="true" applyAlignment="true" applyProtection="true">
      <alignment horizontal="left" vertical="center" wrapText="true"/>
    </xf>
    <xf numFmtId="0" fontId="11" fillId="0" borderId="9" xfId="190" applyFont="true" applyFill="true" applyBorder="true" applyAlignment="true" applyProtection="true">
      <alignment horizontal="left" vertical="center" wrapText="true"/>
    </xf>
    <xf numFmtId="49" fontId="11" fillId="0" borderId="1" xfId="190" applyNumberFormat="true" applyFont="true" applyFill="true" applyBorder="true" applyAlignment="true" applyProtection="true">
      <alignment horizontal="left" vertical="center"/>
    </xf>
    <xf numFmtId="49" fontId="11" fillId="0" borderId="1" xfId="190" applyNumberFormat="true" applyFont="true" applyBorder="true" applyAlignment="true" applyProtection="true">
      <alignment horizontal="left" vertical="center"/>
    </xf>
    <xf numFmtId="0" fontId="11" fillId="3" borderId="9" xfId="190" applyFont="true" applyFill="true" applyBorder="true" applyAlignment="true" applyProtection="true">
      <alignment horizontal="left" vertical="center" wrapText="true"/>
    </xf>
    <xf numFmtId="0" fontId="11" fillId="0" borderId="9" xfId="191" applyFont="true" applyFill="true" applyBorder="true" applyAlignment="true" applyProtection="true">
      <alignment horizontal="left" vertical="center" wrapText="true"/>
    </xf>
    <xf numFmtId="0" fontId="23" fillId="0" borderId="9" xfId="191" applyFont="true" applyFill="true" applyBorder="true" applyAlignment="true" applyProtection="true">
      <alignment horizontal="left" vertical="center" wrapText="true"/>
    </xf>
    <xf numFmtId="49" fontId="23" fillId="0" borderId="1" xfId="190" applyNumberFormat="true" applyFont="true" applyFill="true" applyBorder="true" applyAlignment="true" applyProtection="true">
      <alignment horizontal="distributed" vertical="center" indent="1"/>
    </xf>
    <xf numFmtId="0" fontId="23" fillId="0" borderId="9" xfId="190" applyFont="true" applyFill="true" applyBorder="true" applyAlignment="true" applyProtection="true">
      <alignment horizontal="distributed" vertical="center" wrapText="true" indent="1"/>
    </xf>
    <xf numFmtId="181" fontId="7" fillId="3" borderId="0" xfId="190" applyNumberFormat="true" applyFill="true" applyProtection="true">
      <alignment vertical="center"/>
    </xf>
    <xf numFmtId="0" fontId="28" fillId="0" borderId="0" xfId="190" applyFont="true">
      <alignment vertical="center"/>
    </xf>
    <xf numFmtId="0" fontId="30" fillId="0" borderId="0" xfId="190" applyFont="true" applyAlignment="true">
      <alignment horizontal="center" vertical="center"/>
    </xf>
    <xf numFmtId="194" fontId="7" fillId="0" borderId="0" xfId="190" applyNumberFormat="true">
      <alignment vertical="center"/>
    </xf>
    <xf numFmtId="0" fontId="2" fillId="0" borderId="0" xfId="190" applyFont="true" applyFill="true" applyAlignment="true">
      <alignment horizontal="center" vertical="center"/>
    </xf>
    <xf numFmtId="0" fontId="28" fillId="0" borderId="0" xfId="190" applyFont="true" applyFill="true">
      <alignment vertical="center"/>
    </xf>
    <xf numFmtId="0" fontId="11" fillId="0" borderId="0" xfId="190" applyFont="true" applyFill="true">
      <alignment vertical="center"/>
    </xf>
    <xf numFmtId="0" fontId="43" fillId="0" borderId="0" xfId="190" applyFont="true" applyFill="true">
      <alignment vertical="center"/>
    </xf>
    <xf numFmtId="194" fontId="23" fillId="0" borderId="1" xfId="190" applyNumberFormat="true" applyFont="true" applyFill="true" applyBorder="true" applyAlignment="true">
      <alignment horizontal="center" vertical="center" wrapText="true"/>
    </xf>
    <xf numFmtId="0" fontId="23" fillId="0" borderId="9" xfId="190" applyFont="true" applyFill="true" applyBorder="true" applyAlignment="true">
      <alignment horizontal="distributed" vertical="center" wrapText="true" indent="3"/>
    </xf>
    <xf numFmtId="3" fontId="9" fillId="2" borderId="9" xfId="0" applyNumberFormat="true" applyFont="true" applyFill="true" applyBorder="true" applyAlignment="true" applyProtection="true">
      <alignment horizontal="right" vertical="center"/>
      <protection locked="false"/>
    </xf>
    <xf numFmtId="0" fontId="11" fillId="2" borderId="13" xfId="0" applyFont="true" applyFill="true" applyBorder="true" applyAlignment="true" applyProtection="true">
      <alignment vertical="center"/>
    </xf>
    <xf numFmtId="49" fontId="23" fillId="2" borderId="9" xfId="0" applyNumberFormat="true" applyFont="true" applyFill="true" applyBorder="true" applyAlignment="true" applyProtection="true">
      <alignment vertical="center" wrapText="true"/>
    </xf>
    <xf numFmtId="0" fontId="23" fillId="0" borderId="1" xfId="190" applyFont="true" applyFill="true" applyBorder="true" applyAlignment="true">
      <alignment horizontal="left" vertical="center"/>
    </xf>
    <xf numFmtId="0" fontId="23" fillId="0" borderId="9" xfId="191" applyFont="true" applyFill="true" applyBorder="true" applyAlignment="true">
      <alignment horizontal="left" vertical="center"/>
    </xf>
    <xf numFmtId="0" fontId="11" fillId="0" borderId="1" xfId="190" applyFont="true" applyFill="true" applyBorder="true" applyAlignment="true">
      <alignment horizontal="left" vertical="center"/>
    </xf>
    <xf numFmtId="0" fontId="11" fillId="0" borderId="9" xfId="190" applyFont="true" applyFill="true" applyBorder="true" applyAlignment="true">
      <alignment horizontal="left" vertical="center"/>
    </xf>
    <xf numFmtId="3" fontId="10" fillId="0" borderId="9" xfId="0" applyNumberFormat="true" applyFont="true" applyFill="true" applyBorder="true" applyAlignment="true" applyProtection="true">
      <alignment horizontal="right" vertical="center"/>
      <protection locked="false"/>
    </xf>
    <xf numFmtId="181" fontId="11" fillId="0" borderId="9" xfId="646" applyNumberFormat="true" applyFont="true" applyFill="true" applyBorder="true" applyAlignment="true" applyProtection="true">
      <alignment horizontal="right" vertical="center" wrapText="true"/>
      <protection locked="false"/>
    </xf>
    <xf numFmtId="0" fontId="11" fillId="0" borderId="1" xfId="190" applyFont="true" applyBorder="true" applyAlignment="true">
      <alignment horizontal="left" vertical="center"/>
    </xf>
    <xf numFmtId="0" fontId="11" fillId="3" borderId="9" xfId="190" applyFont="true" applyFill="true" applyBorder="true" applyAlignment="true">
      <alignment horizontal="left" vertical="center"/>
    </xf>
    <xf numFmtId="179" fontId="11" fillId="3" borderId="9" xfId="646" applyNumberFormat="true" applyFont="true" applyFill="true" applyBorder="true" applyAlignment="true">
      <alignment horizontal="right" vertical="center" wrapText="true"/>
    </xf>
    <xf numFmtId="0" fontId="11" fillId="0" borderId="1" xfId="190" applyFont="true" applyFill="true" applyBorder="true">
      <alignment vertical="center"/>
    </xf>
    <xf numFmtId="0" fontId="23" fillId="0" borderId="9" xfId="190" applyFont="true" applyFill="true" applyBorder="true" applyAlignment="true">
      <alignment horizontal="distributed" vertical="center" indent="1"/>
    </xf>
    <xf numFmtId="194" fontId="11" fillId="0" borderId="0" xfId="190" applyNumberFormat="true" applyFont="true" applyFill="true" applyAlignment="true">
      <alignment horizontal="right" vertical="center"/>
    </xf>
    <xf numFmtId="0" fontId="44" fillId="0" borderId="0" xfId="566" applyFont="true" applyFill="true" applyAlignment="true">
      <alignment vertical="center" wrapText="true"/>
    </xf>
    <xf numFmtId="180" fontId="23" fillId="0" borderId="9" xfId="824" applyNumberFormat="true" applyFont="true" applyFill="true" applyBorder="true" applyAlignment="true" applyProtection="true">
      <alignment horizontal="right" vertical="center" wrapText="true" shrinkToFit="true"/>
      <protection locked="false"/>
    </xf>
    <xf numFmtId="0" fontId="28" fillId="0" borderId="0" xfId="191" applyFont="true" applyFill="true">
      <alignment vertical="center"/>
    </xf>
    <xf numFmtId="194" fontId="7" fillId="0" borderId="0" xfId="190" applyNumberFormat="true" applyFill="true" applyProtection="true">
      <alignment vertical="center"/>
    </xf>
    <xf numFmtId="49" fontId="9" fillId="0" borderId="1" xfId="1250" applyNumberFormat="true" applyFont="true" applyFill="true" applyBorder="true" applyAlignment="true" applyProtection="true">
      <alignment horizontal="left" vertical="center"/>
    </xf>
    <xf numFmtId="3" fontId="23" fillId="0" borderId="9" xfId="0" applyNumberFormat="true" applyFont="true" applyFill="true" applyBorder="true" applyAlignment="true" applyProtection="true">
      <alignment horizontal="right" vertical="center"/>
    </xf>
    <xf numFmtId="0" fontId="23" fillId="3" borderId="9" xfId="190" applyFont="true" applyFill="true" applyBorder="true" applyAlignment="true" applyProtection="true">
      <alignment horizontal="left" vertical="center" wrapText="true"/>
    </xf>
    <xf numFmtId="49" fontId="10" fillId="0" borderId="1" xfId="1250" applyNumberFormat="true" applyFont="true" applyBorder="true" applyAlignment="true" applyProtection="true">
      <alignment horizontal="left" vertical="center"/>
    </xf>
    <xf numFmtId="49" fontId="10" fillId="0" borderId="1" xfId="1250" applyNumberFormat="true" applyFont="true" applyFill="true" applyBorder="true" applyAlignment="true" applyProtection="true">
      <alignment horizontal="left" vertical="center"/>
    </xf>
    <xf numFmtId="3" fontId="11" fillId="0" borderId="9" xfId="0" applyNumberFormat="true" applyFont="true" applyFill="true" applyBorder="true" applyAlignment="true" applyProtection="true">
      <alignment horizontal="right" vertical="center"/>
    </xf>
    <xf numFmtId="3" fontId="11" fillId="0" borderId="9" xfId="0" applyNumberFormat="true" applyFont="true" applyFill="true" applyBorder="true" applyAlignment="true" applyProtection="true">
      <alignment horizontal="right" vertical="center"/>
      <protection locked="false"/>
    </xf>
    <xf numFmtId="3" fontId="23" fillId="0" borderId="9" xfId="0" applyNumberFormat="true" applyFont="true" applyFill="true" applyBorder="true" applyAlignment="true" applyProtection="true">
      <alignment horizontal="right" vertical="center"/>
      <protection locked="false"/>
    </xf>
    <xf numFmtId="0" fontId="7" fillId="0" borderId="1" xfId="190" applyFill="true" applyBorder="true" applyAlignment="true" applyProtection="true">
      <alignment horizontal="left" vertical="center"/>
    </xf>
    <xf numFmtId="3" fontId="7" fillId="0" borderId="0" xfId="190" applyNumberFormat="true" applyFill="true" applyProtection="true">
      <alignment vertical="center"/>
    </xf>
    <xf numFmtId="0" fontId="23" fillId="0" borderId="1" xfId="190" applyFont="true" applyFill="true" applyBorder="true" applyAlignment="true" applyProtection="true">
      <alignment horizontal="left" vertical="center"/>
    </xf>
    <xf numFmtId="0" fontId="23" fillId="0" borderId="9" xfId="191" applyFont="true" applyFill="true" applyBorder="true" applyAlignment="true" applyProtection="true">
      <alignment horizontal="left" vertical="center"/>
    </xf>
    <xf numFmtId="0" fontId="23" fillId="3" borderId="9" xfId="191" applyFont="true" applyFill="true" applyBorder="true" applyAlignment="true" applyProtection="true">
      <alignment horizontal="left" vertical="center"/>
    </xf>
    <xf numFmtId="0" fontId="11" fillId="0" borderId="1" xfId="190" applyFont="true" applyFill="true" applyBorder="true" applyAlignment="true" applyProtection="true">
      <alignment horizontal="left" vertical="center"/>
    </xf>
    <xf numFmtId="0" fontId="11" fillId="0" borderId="9" xfId="190" applyFont="true" applyFill="true" applyBorder="true" applyAlignment="true" applyProtection="true">
      <alignment horizontal="left" vertical="center"/>
    </xf>
    <xf numFmtId="0" fontId="11" fillId="3" borderId="9" xfId="190" applyFont="true" applyFill="true" applyBorder="true" applyAlignment="true" applyProtection="true">
      <alignment horizontal="left" vertical="center"/>
    </xf>
    <xf numFmtId="3" fontId="7" fillId="0" borderId="0" xfId="190" applyNumberFormat="true">
      <alignment vertical="center"/>
    </xf>
    <xf numFmtId="0" fontId="1" fillId="0" borderId="0" xfId="0" applyFont="true" applyFill="true" applyBorder="true" applyAlignment="true"/>
    <xf numFmtId="0" fontId="45" fillId="0" borderId="0" xfId="0" applyFont="true" applyFill="true" applyBorder="true" applyAlignment="true">
      <alignment horizontal="center" vertical="center"/>
    </xf>
    <xf numFmtId="0" fontId="46" fillId="0" borderId="0" xfId="0" applyFont="true" applyFill="true" applyBorder="true" applyAlignment="true">
      <alignment horizontal="center" vertical="center"/>
    </xf>
    <xf numFmtId="0" fontId="46" fillId="0" borderId="14" xfId="0" applyFont="true" applyFill="true" applyBorder="true" applyAlignment="true">
      <alignment horizontal="center" vertical="center"/>
    </xf>
    <xf numFmtId="0" fontId="23" fillId="0" borderId="10" xfId="187" applyFont="true" applyBorder="true" applyAlignment="true">
      <alignment horizontal="center" vertical="center"/>
    </xf>
    <xf numFmtId="0" fontId="23" fillId="0" borderId="1" xfId="187" applyFont="true" applyBorder="true" applyAlignment="true">
      <alignment horizontal="center" vertical="center"/>
    </xf>
    <xf numFmtId="0" fontId="23" fillId="0" borderId="12" xfId="187" applyFont="true" applyBorder="true" applyAlignment="true">
      <alignment horizontal="center" vertical="center"/>
    </xf>
    <xf numFmtId="49" fontId="23" fillId="0" borderId="9" xfId="375" applyNumberFormat="true" applyFont="true" applyFill="true" applyBorder="true" applyAlignment="true" applyProtection="true">
      <alignment horizontal="center" vertical="center"/>
    </xf>
    <xf numFmtId="49" fontId="23" fillId="0" borderId="9" xfId="375" applyNumberFormat="true" applyFont="true" applyFill="true" applyBorder="true" applyAlignment="true" applyProtection="true">
      <alignment horizontal="right" vertical="center"/>
    </xf>
    <xf numFmtId="0" fontId="23" fillId="0" borderId="9" xfId="375" applyNumberFormat="true" applyFont="true" applyFill="true" applyBorder="true" applyAlignment="true" applyProtection="true">
      <alignment horizontal="right" vertical="center"/>
    </xf>
    <xf numFmtId="49" fontId="11" fillId="0" borderId="9" xfId="375" applyNumberFormat="true" applyFont="true" applyFill="true" applyBorder="true" applyAlignment="true" applyProtection="true">
      <alignment horizontal="right" vertical="center"/>
    </xf>
    <xf numFmtId="0" fontId="11" fillId="0" borderId="9" xfId="375" applyNumberFormat="true" applyFont="true" applyFill="true" applyBorder="true" applyAlignment="true" applyProtection="true">
      <alignment horizontal="right" vertical="center"/>
    </xf>
    <xf numFmtId="0" fontId="4" fillId="0" borderId="0" xfId="0" applyFont="true" applyFill="true" applyBorder="true" applyAlignment="true">
      <alignment horizontal="left" vertical="top" wrapText="true"/>
    </xf>
    <xf numFmtId="0" fontId="10" fillId="0" borderId="0" xfId="0" applyFont="true" applyAlignment="true">
      <alignment horizontal="right"/>
    </xf>
    <xf numFmtId="0" fontId="23" fillId="0" borderId="2" xfId="187" applyFont="true" applyBorder="true" applyAlignment="true">
      <alignment horizontal="center" vertical="center"/>
    </xf>
    <xf numFmtId="9" fontId="23" fillId="0" borderId="9" xfId="824" applyFont="true" applyFill="true" applyBorder="true" applyAlignment="true" applyProtection="true">
      <alignment horizontal="right" vertical="center"/>
    </xf>
    <xf numFmtId="9" fontId="11" fillId="0" borderId="9" xfId="824" applyFont="true" applyFill="true" applyBorder="true" applyAlignment="true" applyProtection="true">
      <alignment horizontal="right" vertical="center"/>
    </xf>
    <xf numFmtId="0" fontId="47" fillId="0" borderId="0" xfId="273" applyFont="true" applyAlignment="true"/>
    <xf numFmtId="0" fontId="23" fillId="0" borderId="9" xfId="187" applyFont="true" applyBorder="true" applyAlignment="true">
      <alignment horizontal="center" vertical="center" wrapText="true"/>
    </xf>
    <xf numFmtId="0" fontId="23" fillId="0" borderId="9" xfId="0" applyFont="true" applyBorder="true" applyAlignment="true">
      <alignment horizontal="left" vertical="center"/>
    </xf>
    <xf numFmtId="181" fontId="23" fillId="0" borderId="9" xfId="646" applyNumberFormat="true" applyFont="true" applyBorder="true" applyAlignment="true">
      <alignment horizontal="right" vertical="center" wrapText="true"/>
    </xf>
    <xf numFmtId="0" fontId="10" fillId="0" borderId="9" xfId="0" applyFont="true" applyBorder="true" applyAlignment="true">
      <alignment horizontal="left" vertical="center"/>
    </xf>
    <xf numFmtId="0" fontId="7" fillId="0" borderId="0" xfId="190" applyFont="true" applyFill="true">
      <alignment vertical="center"/>
    </xf>
    <xf numFmtId="0" fontId="7" fillId="0" borderId="0" xfId="190" applyFont="true">
      <alignment vertical="center"/>
    </xf>
    <xf numFmtId="181" fontId="7" fillId="0" borderId="0" xfId="190" applyNumberFormat="true">
      <alignment vertical="center"/>
    </xf>
    <xf numFmtId="0" fontId="10" fillId="0" borderId="0" xfId="0" applyFont="true" applyAlignment="true">
      <alignment horizontal="right" vertical="center"/>
    </xf>
    <xf numFmtId="181" fontId="10" fillId="0" borderId="9" xfId="0" applyNumberFormat="true" applyFont="true" applyBorder="true" applyAlignment="true">
      <alignment horizontal="right" vertical="center" wrapText="true"/>
    </xf>
    <xf numFmtId="194" fontId="7" fillId="0" borderId="0" xfId="190" applyNumberFormat="true" applyFont="true">
      <alignment vertical="center"/>
    </xf>
    <xf numFmtId="0" fontId="48" fillId="0" borderId="0" xfId="0" applyFont="true" applyAlignment="true"/>
    <xf numFmtId="0" fontId="41" fillId="0" borderId="0" xfId="385" applyFont="true" applyAlignment="true">
      <alignment horizontal="center" vertical="center"/>
    </xf>
    <xf numFmtId="0" fontId="0" fillId="0" borderId="0" xfId="385" applyFont="true" applyAlignment="true">
      <alignment horizontal="right"/>
    </xf>
    <xf numFmtId="194" fontId="23" fillId="0" borderId="15" xfId="190" applyNumberFormat="true" applyFont="true" applyBorder="true" applyAlignment="true">
      <alignment horizontal="center" vertical="center" wrapText="true"/>
    </xf>
    <xf numFmtId="0" fontId="9" fillId="0" borderId="9" xfId="0" applyFont="true" applyFill="true" applyBorder="true" applyAlignment="true">
      <alignment horizontal="left" vertical="center" wrapText="true"/>
    </xf>
    <xf numFmtId="181" fontId="9" fillId="0" borderId="2" xfId="0" applyNumberFormat="true" applyFont="true" applyFill="true" applyBorder="true" applyAlignment="true">
      <alignment vertical="center" wrapText="true"/>
    </xf>
    <xf numFmtId="181" fontId="9" fillId="0" borderId="9" xfId="0" applyNumberFormat="true" applyFont="true" applyFill="true" applyBorder="true" applyAlignment="true">
      <alignment vertical="center" wrapText="true"/>
    </xf>
    <xf numFmtId="0" fontId="47" fillId="0" borderId="9" xfId="986" applyFont="true" applyFill="true" applyBorder="true" applyAlignment="true">
      <alignment horizontal="left" vertical="center" wrapText="true"/>
    </xf>
    <xf numFmtId="181" fontId="10" fillId="0" borderId="2" xfId="0" applyNumberFormat="true" applyFont="true" applyFill="true" applyBorder="true" applyAlignment="true">
      <alignment vertical="center" wrapText="true"/>
    </xf>
    <xf numFmtId="181" fontId="10" fillId="0" borderId="9" xfId="0" applyNumberFormat="true" applyFont="true" applyFill="true" applyBorder="true" applyAlignment="true">
      <alignment vertical="center" wrapText="true"/>
    </xf>
    <xf numFmtId="181" fontId="7" fillId="3" borderId="0" xfId="787" applyNumberFormat="true" applyFont="true" applyFill="true" applyAlignment="true">
      <alignment horizontal="center" vertical="center" wrapText="true"/>
    </xf>
    <xf numFmtId="0" fontId="39" fillId="3" borderId="0" xfId="191" applyFont="true" applyFill="true" applyAlignment="true">
      <alignment horizontal="center" vertical="center"/>
    </xf>
    <xf numFmtId="0" fontId="10" fillId="0" borderId="9" xfId="0" applyFont="true" applyFill="true" applyBorder="true" applyAlignment="true">
      <alignment horizontal="right" vertical="center" wrapText="true"/>
    </xf>
    <xf numFmtId="176" fontId="49" fillId="0" borderId="9" xfId="0" applyNumberFormat="true" applyFont="true" applyFill="true" applyBorder="true" applyAlignment="true">
      <alignment horizontal="center" vertical="center" wrapText="true"/>
    </xf>
    <xf numFmtId="0" fontId="8" fillId="2" borderId="0" xfId="385" applyFont="true" applyFill="true" applyBorder="true" applyAlignment="true">
      <alignment horizontal="center" vertical="center"/>
    </xf>
    <xf numFmtId="0" fontId="10" fillId="0" borderId="0" xfId="385" applyFont="true" applyBorder="true" applyAlignment="true">
      <alignment horizontal="left" vertical="center"/>
    </xf>
    <xf numFmtId="0" fontId="10" fillId="0" borderId="0" xfId="385" applyFont="true" applyBorder="true" applyAlignment="true">
      <alignment horizontal="right" vertical="center"/>
    </xf>
    <xf numFmtId="0" fontId="23" fillId="0" borderId="9" xfId="0" applyFont="true" applyBorder="true" applyAlignment="true">
      <alignment horizontal="center" vertical="center" wrapText="true"/>
    </xf>
    <xf numFmtId="0" fontId="49" fillId="0" borderId="9" xfId="0" applyFont="true" applyFill="true" applyBorder="true" applyAlignment="true">
      <alignment horizontal="left" vertical="center"/>
    </xf>
    <xf numFmtId="179" fontId="49" fillId="0" borderId="9" xfId="646" applyNumberFormat="true" applyFont="true" applyFill="true" applyBorder="true" applyAlignment="true">
      <alignment vertical="center"/>
    </xf>
    <xf numFmtId="0" fontId="36" fillId="0" borderId="9" xfId="0" applyFont="true" applyFill="true" applyBorder="true" applyAlignment="true">
      <alignment horizontal="left" vertical="center" indent="1"/>
    </xf>
    <xf numFmtId="179" fontId="36" fillId="0" borderId="9" xfId="646" applyNumberFormat="true" applyFont="true" applyFill="true" applyBorder="true" applyAlignment="true">
      <alignment vertical="center"/>
    </xf>
    <xf numFmtId="0" fontId="49" fillId="0" borderId="9" xfId="0" applyFont="true" applyFill="true" applyBorder="true" applyAlignment="true">
      <alignment vertical="center"/>
    </xf>
    <xf numFmtId="0" fontId="49" fillId="0" borderId="9" xfId="0" applyFont="true" applyFill="true" applyBorder="true" applyAlignment="true">
      <alignment horizontal="left" vertical="center" indent="1"/>
    </xf>
    <xf numFmtId="0" fontId="22" fillId="0" borderId="0" xfId="190" applyFont="true">
      <alignment vertical="center"/>
    </xf>
    <xf numFmtId="0" fontId="2" fillId="3" borderId="0" xfId="190" applyFont="true" applyFill="true" applyAlignment="true">
      <alignment horizontal="center" vertical="center"/>
    </xf>
    <xf numFmtId="0" fontId="28" fillId="3" borderId="0" xfId="190" applyFont="true" applyFill="true">
      <alignment vertical="center"/>
    </xf>
    <xf numFmtId="0" fontId="10" fillId="0" borderId="0" xfId="190" applyFont="true">
      <alignment vertical="center"/>
    </xf>
    <xf numFmtId="0" fontId="43" fillId="3" borderId="0" xfId="190" applyFont="true" applyFill="true">
      <alignment vertical="center"/>
    </xf>
    <xf numFmtId="194" fontId="11" fillId="3" borderId="0" xfId="190" applyNumberFormat="true" applyFont="true" applyFill="true" applyBorder="true" applyAlignment="true">
      <alignment horizontal="right" vertical="center"/>
    </xf>
    <xf numFmtId="194" fontId="23" fillId="3" borderId="9" xfId="190" applyNumberFormat="true" applyFont="true" applyFill="true" applyBorder="true" applyAlignment="true">
      <alignment horizontal="center" vertical="center" wrapText="true"/>
    </xf>
    <xf numFmtId="0" fontId="23" fillId="3" borderId="9" xfId="190" applyFont="true" applyFill="true" applyBorder="true" applyAlignment="true">
      <alignment horizontal="distributed" vertical="center" wrapText="true" indent="3"/>
    </xf>
    <xf numFmtId="0" fontId="9" fillId="2" borderId="9" xfId="0" applyNumberFormat="true" applyFont="true" applyFill="true" applyBorder="true" applyAlignment="true" applyProtection="true">
      <alignment horizontal="left" vertical="center"/>
    </xf>
    <xf numFmtId="181" fontId="9" fillId="2" borderId="9" xfId="0" applyNumberFormat="true" applyFont="true" applyFill="true" applyBorder="true" applyAlignment="true" applyProtection="true">
      <alignment horizontal="right" vertical="center"/>
      <protection locked="false"/>
    </xf>
    <xf numFmtId="0" fontId="10" fillId="2" borderId="9" xfId="0" applyNumberFormat="true" applyFont="true" applyFill="true" applyBorder="true" applyAlignment="true" applyProtection="true">
      <alignment horizontal="left" vertical="center"/>
    </xf>
    <xf numFmtId="194" fontId="10" fillId="2" borderId="9" xfId="0" applyNumberFormat="true" applyFont="true" applyFill="true" applyBorder="true" applyAlignment="true" applyProtection="true">
      <alignment horizontal="right" vertical="center"/>
      <protection locked="false"/>
    </xf>
    <xf numFmtId="0" fontId="11" fillId="2" borderId="9" xfId="0" applyNumberFormat="true" applyFont="true" applyFill="true" applyBorder="true" applyAlignment="true" applyProtection="true">
      <alignment horizontal="left" vertical="center"/>
      <protection locked="false"/>
    </xf>
    <xf numFmtId="0" fontId="10" fillId="2" borderId="9" xfId="0" applyFont="true" applyFill="true" applyBorder="true" applyAlignment="true" applyProtection="true">
      <alignment horizontal="left" vertical="center"/>
      <protection locked="false"/>
    </xf>
    <xf numFmtId="0" fontId="10" fillId="2" borderId="9" xfId="0" applyFont="true" applyFill="true" applyBorder="true" applyAlignment="true" applyProtection="true">
      <alignment horizontal="left" vertical="center"/>
    </xf>
    <xf numFmtId="0" fontId="23" fillId="0" borderId="9" xfId="0" applyFont="true" applyFill="true" applyBorder="true" applyAlignment="true">
      <alignment horizontal="left" vertical="center"/>
    </xf>
    <xf numFmtId="49" fontId="23" fillId="3" borderId="9" xfId="0" applyNumberFormat="true" applyFont="true" applyFill="true" applyBorder="true" applyAlignment="true">
      <alignment vertical="center" wrapText="true"/>
    </xf>
    <xf numFmtId="0" fontId="9" fillId="2" borderId="9" xfId="0" applyNumberFormat="true" applyFont="true" applyFill="true" applyBorder="true" applyAlignment="true" applyProtection="true">
      <alignment horizontal="left" vertical="center" wrapText="true"/>
    </xf>
    <xf numFmtId="0" fontId="10" fillId="2" borderId="9" xfId="0" applyNumberFormat="true" applyFont="true" applyFill="true" applyBorder="true" applyAlignment="true" applyProtection="true">
      <alignment horizontal="left" vertical="center" wrapText="true"/>
    </xf>
    <xf numFmtId="0" fontId="50" fillId="2" borderId="9" xfId="0" applyNumberFormat="true" applyFont="true" applyFill="true" applyBorder="true" applyAlignment="true" applyProtection="true">
      <alignment horizontal="left" vertical="center"/>
    </xf>
    <xf numFmtId="0" fontId="10" fillId="2" borderId="9" xfId="0" applyNumberFormat="true" applyFont="true" applyFill="true" applyBorder="true" applyAlignment="true" applyProtection="true">
      <alignment vertical="center" wrapText="true"/>
    </xf>
    <xf numFmtId="49" fontId="9" fillId="2" borderId="9" xfId="0" applyNumberFormat="true" applyFont="true" applyFill="true" applyBorder="true" applyAlignment="true" applyProtection="true">
      <alignment vertical="center" wrapText="true"/>
    </xf>
    <xf numFmtId="49" fontId="23" fillId="0" borderId="9" xfId="0" applyNumberFormat="true" applyFont="true" applyBorder="true" applyAlignment="true">
      <alignment vertical="center" wrapText="true"/>
    </xf>
    <xf numFmtId="49" fontId="10" fillId="2" borderId="9" xfId="0" applyNumberFormat="true" applyFont="true" applyFill="true" applyBorder="true" applyAlignment="true" applyProtection="true">
      <alignment horizontal="left" vertical="center"/>
    </xf>
    <xf numFmtId="49" fontId="10" fillId="2" borderId="9" xfId="0" applyNumberFormat="true" applyFont="true" applyFill="true" applyBorder="true" applyAlignment="true" applyProtection="true">
      <alignment horizontal="left" vertical="center" wrapText="true"/>
      <protection locked="false"/>
    </xf>
    <xf numFmtId="0" fontId="9" fillId="2" borderId="9" xfId="0" applyFont="true" applyFill="true" applyBorder="true" applyAlignment="true" applyProtection="true">
      <alignment horizontal="left" vertical="center"/>
    </xf>
    <xf numFmtId="0" fontId="10" fillId="2" borderId="9" xfId="0" applyNumberFormat="true" applyFont="true" applyFill="true" applyBorder="true" applyAlignment="true" applyProtection="true">
      <alignment horizontal="left" vertical="center" wrapText="true"/>
      <protection locked="false"/>
    </xf>
    <xf numFmtId="49" fontId="10" fillId="2" borderId="9" xfId="0" applyNumberFormat="true" applyFont="true" applyFill="true" applyBorder="true" applyAlignment="true" applyProtection="true">
      <alignment vertical="center" wrapText="true"/>
    </xf>
    <xf numFmtId="49" fontId="10" fillId="2" borderId="9" xfId="0" applyNumberFormat="true" applyFont="true" applyFill="true" applyBorder="true" applyAlignment="true" applyProtection="true">
      <alignment horizontal="left" vertical="center"/>
      <protection locked="false"/>
    </xf>
    <xf numFmtId="49" fontId="9" fillId="2" borderId="9" xfId="0" applyNumberFormat="true" applyFont="true" applyFill="true" applyBorder="true" applyAlignment="true" applyProtection="true">
      <alignment horizontal="left" vertical="center" wrapText="true"/>
      <protection locked="false"/>
    </xf>
    <xf numFmtId="49" fontId="11" fillId="2" borderId="9" xfId="0" applyNumberFormat="true" applyFont="true" applyFill="true" applyBorder="true" applyAlignment="true" applyProtection="true">
      <alignment horizontal="left" vertical="center" wrapText="true"/>
      <protection locked="false"/>
    </xf>
    <xf numFmtId="0" fontId="11" fillId="0" borderId="9" xfId="0" applyFont="true" applyFill="true" applyBorder="true" applyAlignment="true">
      <alignment horizontal="left" vertical="center"/>
    </xf>
    <xf numFmtId="49" fontId="23" fillId="3" borderId="9" xfId="177" applyNumberFormat="true" applyFont="true" applyFill="true" applyBorder="true" applyAlignment="true" applyProtection="true">
      <alignment horizontal="left" vertical="center"/>
    </xf>
    <xf numFmtId="0" fontId="23" fillId="3" borderId="9" xfId="190" applyFont="true" applyFill="true" applyBorder="true" applyAlignment="true">
      <alignment horizontal="center" vertical="center" wrapText="true"/>
    </xf>
    <xf numFmtId="0" fontId="23" fillId="0" borderId="0" xfId="190" applyFont="true" applyFill="true" applyAlignment="true">
      <alignment horizontal="center" vertical="center" wrapText="true"/>
    </xf>
    <xf numFmtId="0" fontId="48" fillId="0" borderId="0" xfId="0" applyFont="true" applyFill="true" applyAlignment="true"/>
    <xf numFmtId="0" fontId="23" fillId="0" borderId="0" xfId="190" applyFont="true" applyFill="true">
      <alignment vertical="center"/>
    </xf>
    <xf numFmtId="0" fontId="7" fillId="3" borderId="0" xfId="191" applyFill="true">
      <alignment vertical="center"/>
    </xf>
    <xf numFmtId="0" fontId="7" fillId="0" borderId="0" xfId="191" applyFill="true">
      <alignment vertical="center"/>
    </xf>
    <xf numFmtId="0" fontId="11" fillId="0" borderId="0" xfId="190" applyFont="true" applyFill="true" applyAlignment="true">
      <alignment horizontal="left" vertical="center"/>
    </xf>
    <xf numFmtId="194" fontId="23" fillId="0" borderId="1" xfId="190" applyNumberFormat="true" applyFont="true" applyFill="true" applyBorder="true" applyAlignment="true">
      <alignment vertical="center" wrapText="true"/>
    </xf>
    <xf numFmtId="0" fontId="23" fillId="0" borderId="1" xfId="190" applyNumberFormat="true" applyFont="true" applyFill="true" applyBorder="true" applyAlignment="true">
      <alignment horizontal="left" vertical="center"/>
    </xf>
    <xf numFmtId="0" fontId="23" fillId="0" borderId="9" xfId="190" applyNumberFormat="true" applyFont="true" applyFill="true" applyBorder="true" applyAlignment="true">
      <alignment vertical="center" wrapText="true"/>
    </xf>
    <xf numFmtId="0" fontId="11" fillId="0" borderId="1" xfId="190" applyNumberFormat="true" applyFont="true" applyFill="true" applyBorder="true" applyAlignment="true">
      <alignment horizontal="left" vertical="center"/>
    </xf>
    <xf numFmtId="0" fontId="11" fillId="0" borderId="9" xfId="190" applyFont="true" applyFill="true" applyBorder="true" applyAlignment="true">
      <alignment horizontal="left" vertical="center" wrapText="true"/>
    </xf>
    <xf numFmtId="0" fontId="11" fillId="3" borderId="1" xfId="190" applyNumberFormat="true" applyFont="true" applyFill="true" applyBorder="true" applyAlignment="true">
      <alignment horizontal="left" vertical="center"/>
    </xf>
    <xf numFmtId="0" fontId="11" fillId="3" borderId="9" xfId="190" applyFont="true" applyFill="true" applyBorder="true" applyAlignment="true">
      <alignment horizontal="left" vertical="center" wrapText="true"/>
    </xf>
    <xf numFmtId="0" fontId="11" fillId="0" borderId="1" xfId="190" applyNumberFormat="true" applyFont="true" applyFill="true" applyBorder="true" applyAlignment="true">
      <alignment horizontal="left" vertical="top" wrapText="true"/>
    </xf>
    <xf numFmtId="0" fontId="11" fillId="0" borderId="9" xfId="190" applyNumberFormat="true" applyFont="true" applyFill="true" applyBorder="true" applyAlignment="true">
      <alignment vertical="center" wrapText="true"/>
    </xf>
    <xf numFmtId="0" fontId="23" fillId="0" borderId="1" xfId="190" applyFont="true" applyFill="true" applyBorder="true" applyAlignment="true">
      <alignment horizontal="distributed" vertical="center"/>
    </xf>
    <xf numFmtId="49" fontId="23" fillId="0" borderId="9" xfId="0" applyNumberFormat="true" applyFont="true" applyFill="true" applyBorder="true" applyAlignment="true" applyProtection="true">
      <alignment horizontal="distributed" vertical="center" wrapText="true"/>
    </xf>
    <xf numFmtId="0" fontId="23" fillId="0" borderId="9" xfId="190" applyFont="true" applyFill="true" applyBorder="true" applyAlignment="true">
      <alignment horizontal="left" vertical="center" wrapText="true"/>
    </xf>
    <xf numFmtId="0" fontId="23" fillId="0" borderId="1" xfId="190" applyNumberFormat="true" applyFont="true" applyFill="true" applyBorder="true" applyAlignment="true" applyProtection="true">
      <alignment horizontal="left" vertical="center"/>
    </xf>
    <xf numFmtId="0" fontId="23" fillId="0" borderId="9" xfId="190" applyNumberFormat="true" applyFont="true" applyFill="true" applyBorder="true" applyAlignment="true" applyProtection="true">
      <alignment vertical="center" wrapText="true"/>
    </xf>
    <xf numFmtId="0" fontId="11" fillId="3" borderId="1" xfId="191" applyFont="true" applyFill="true" applyBorder="true" applyAlignment="true" applyProtection="true">
      <alignment horizontal="left" vertical="center"/>
    </xf>
    <xf numFmtId="0" fontId="11" fillId="3" borderId="9" xfId="191" applyFont="true" applyFill="true" applyBorder="true" applyAlignment="true" applyProtection="true">
      <alignment horizontal="left" vertical="center" wrapText="true"/>
    </xf>
    <xf numFmtId="0" fontId="39" fillId="0" borderId="1" xfId="190" applyFont="true" applyFill="true" applyBorder="true" applyAlignment="true">
      <alignment horizontal="distributed" vertical="center"/>
    </xf>
    <xf numFmtId="0" fontId="23" fillId="0" borderId="9" xfId="190" applyFont="true" applyFill="true" applyBorder="true" applyAlignment="true">
      <alignment horizontal="distributed" vertical="center" wrapText="true" indent="2"/>
    </xf>
    <xf numFmtId="181" fontId="7" fillId="0" borderId="0" xfId="190" applyNumberFormat="true" applyFill="true">
      <alignment vertical="center"/>
    </xf>
    <xf numFmtId="194" fontId="11" fillId="0" borderId="0" xfId="190" applyNumberFormat="true" applyFont="true" applyFill="true" applyBorder="true" applyAlignment="true">
      <alignment horizontal="right" vertical="center"/>
    </xf>
    <xf numFmtId="0" fontId="39" fillId="0" borderId="0" xfId="191" applyFont="true" applyFill="true" applyAlignment="true">
      <alignment horizontal="center" vertical="center"/>
    </xf>
    <xf numFmtId="0" fontId="0" fillId="0" borderId="0" xfId="190" applyFont="true" applyFill="true">
      <alignment vertical="center"/>
    </xf>
    <xf numFmtId="194" fontId="23" fillId="0" borderId="3" xfId="190" applyNumberFormat="true" applyFont="true" applyFill="true" applyBorder="true" applyAlignment="true">
      <alignment horizontal="center" vertical="center" wrapText="true"/>
    </xf>
    <xf numFmtId="0" fontId="23" fillId="0" borderId="9" xfId="190" applyFont="true" applyFill="true" applyBorder="true" applyAlignment="true">
      <alignment horizontal="center" vertical="center" wrapText="true"/>
    </xf>
    <xf numFmtId="181" fontId="11" fillId="0" borderId="9" xfId="179" applyNumberFormat="true" applyFont="true" applyFill="true" applyBorder="true" applyAlignment="true" applyProtection="true">
      <alignment vertical="center" wrapText="true"/>
    </xf>
    <xf numFmtId="49" fontId="11" fillId="0" borderId="9" xfId="179" applyNumberFormat="true" applyFont="true" applyFill="true" applyBorder="true" applyAlignment="true" applyProtection="true">
      <alignment horizontal="left" vertical="center" wrapText="true"/>
    </xf>
    <xf numFmtId="181" fontId="23" fillId="0" borderId="9" xfId="646" applyNumberFormat="true" applyFont="true" applyFill="true" applyBorder="true" applyAlignment="true" applyProtection="true">
      <alignment horizontal="right" vertical="center" wrapText="true"/>
      <protection locked="false"/>
    </xf>
    <xf numFmtId="0" fontId="23" fillId="0" borderId="9" xfId="190" applyFont="true" applyFill="true" applyBorder="true" applyAlignment="true">
      <alignment vertical="center" wrapText="true"/>
    </xf>
    <xf numFmtId="0" fontId="11" fillId="0" borderId="9" xfId="190" applyNumberFormat="true" applyFont="true" applyFill="true" applyBorder="true" applyAlignment="true">
      <alignment horizontal="left" vertical="center" wrapText="true"/>
    </xf>
    <xf numFmtId="0" fontId="11" fillId="0" borderId="1" xfId="191" applyFont="true" applyFill="true" applyBorder="true" applyAlignment="true">
      <alignment horizontal="left" vertical="center"/>
    </xf>
    <xf numFmtId="0" fontId="23" fillId="0" borderId="9" xfId="190" applyNumberFormat="true" applyFont="true" applyFill="true" applyBorder="true" applyAlignment="true">
      <alignment horizontal="left" vertical="center" wrapText="true"/>
    </xf>
    <xf numFmtId="0" fontId="51" fillId="0" borderId="0" xfId="190" applyFont="true" applyFill="true">
      <alignment vertical="center"/>
    </xf>
    <xf numFmtId="3" fontId="7" fillId="0" borderId="0" xfId="190" applyNumberFormat="true" applyFill="true">
      <alignment vertical="center"/>
    </xf>
    <xf numFmtId="194" fontId="23" fillId="0" borderId="0" xfId="190" applyNumberFormat="true" applyFont="true" applyFill="true" applyAlignment="true">
      <alignment horizontal="center" vertical="center" wrapText="true"/>
    </xf>
    <xf numFmtId="180" fontId="11" fillId="0" borderId="9" xfId="824" applyNumberFormat="true" applyFont="true" applyFill="true" applyBorder="true" applyAlignment="true" applyProtection="true">
      <alignment vertical="center" wrapText="true"/>
      <protection locked="false"/>
    </xf>
    <xf numFmtId="180" fontId="23" fillId="0" borderId="9" xfId="824" applyNumberFormat="true" applyFont="true" applyFill="true" applyBorder="true" applyAlignment="true" applyProtection="true">
      <alignment vertical="center" wrapText="true"/>
      <protection locked="false"/>
    </xf>
    <xf numFmtId="0" fontId="23" fillId="3" borderId="0" xfId="190" applyFont="true" applyFill="true" applyAlignment="true" applyProtection="true">
      <alignment horizontal="center" vertical="center" wrapText="true"/>
    </xf>
    <xf numFmtId="0" fontId="11" fillId="3" borderId="0" xfId="190" applyFont="true" applyFill="true" applyProtection="true">
      <alignment vertical="center"/>
    </xf>
    <xf numFmtId="0" fontId="7" fillId="3" borderId="0" xfId="191" applyFill="true" applyProtection="true">
      <alignment vertical="center"/>
    </xf>
    <xf numFmtId="194" fontId="7" fillId="3" borderId="0" xfId="190" applyNumberFormat="true" applyFill="true" applyProtection="true">
      <alignment vertical="center"/>
    </xf>
    <xf numFmtId="0" fontId="0" fillId="0" borderId="0" xfId="0" applyAlignment="true" applyProtection="true"/>
    <xf numFmtId="0" fontId="52" fillId="3" borderId="0" xfId="190" applyFont="true" applyFill="true" applyProtection="true">
      <alignment vertical="center"/>
    </xf>
    <xf numFmtId="0" fontId="11" fillId="0" borderId="0" xfId="190" applyFont="true" applyFill="true" applyAlignment="true" applyProtection="true">
      <alignment horizontal="left" vertical="center"/>
    </xf>
    <xf numFmtId="0" fontId="43" fillId="0" borderId="0" xfId="190" applyFont="true" applyFill="true" applyProtection="true">
      <alignment vertical="center"/>
    </xf>
    <xf numFmtId="0" fontId="23" fillId="0" borderId="9" xfId="190" applyFont="true" applyFill="true" applyBorder="true" applyAlignment="true" applyProtection="true">
      <alignment horizontal="center" vertical="center" wrapText="true"/>
    </xf>
    <xf numFmtId="0" fontId="11" fillId="0" borderId="1" xfId="190" applyFont="true" applyFill="true" applyBorder="true" applyAlignment="true" applyProtection="true">
      <alignment horizontal="left" vertical="top" wrapText="true"/>
    </xf>
    <xf numFmtId="0" fontId="11" fillId="0" borderId="9" xfId="190" applyNumberFormat="true" applyFont="true" applyFill="true" applyBorder="true" applyAlignment="true" applyProtection="true">
      <alignment vertical="center" wrapText="true"/>
    </xf>
    <xf numFmtId="0" fontId="23" fillId="0" borderId="1" xfId="190" applyFont="true" applyFill="true" applyBorder="true" applyAlignment="true" applyProtection="true">
      <alignment horizontal="distributed" vertical="center"/>
    </xf>
    <xf numFmtId="0" fontId="11" fillId="0" borderId="1" xfId="191" applyFont="true" applyFill="true" applyBorder="true" applyAlignment="true" applyProtection="true">
      <alignment horizontal="left" vertical="center"/>
    </xf>
    <xf numFmtId="0" fontId="39" fillId="0" borderId="1" xfId="190" applyFont="true" applyFill="true" applyBorder="true" applyAlignment="true" applyProtection="true">
      <alignment horizontal="distributed" vertical="center"/>
    </xf>
    <xf numFmtId="0" fontId="23" fillId="0" borderId="9" xfId="190" applyNumberFormat="true" applyFont="true" applyFill="true" applyBorder="true" applyAlignment="true" applyProtection="true">
      <alignment horizontal="distributed" vertical="center"/>
    </xf>
    <xf numFmtId="3" fontId="7" fillId="3" borderId="0" xfId="190" applyNumberFormat="true" applyFill="true" applyProtection="true">
      <alignment vertical="center"/>
    </xf>
    <xf numFmtId="0" fontId="0" fillId="0" borderId="0" xfId="0" applyFill="true" applyAlignment="true" applyProtection="true"/>
    <xf numFmtId="194" fontId="23" fillId="0" borderId="0" xfId="190" applyNumberFormat="true" applyFont="true" applyFill="true" applyAlignment="true" applyProtection="true">
      <alignment horizontal="center" vertical="center" wrapText="true"/>
    </xf>
    <xf numFmtId="180" fontId="23" fillId="0" borderId="9" xfId="824" applyNumberFormat="true" applyFont="true" applyFill="true" applyBorder="true" applyAlignment="true" applyProtection="true">
      <alignment horizontal="right" vertical="center" wrapText="true"/>
      <protection locked="false"/>
    </xf>
    <xf numFmtId="0" fontId="28" fillId="0" borderId="0" xfId="191" applyFont="true" applyFill="true" applyAlignment="true" applyProtection="true">
      <alignment horizontal="center" vertical="center"/>
    </xf>
    <xf numFmtId="180" fontId="11" fillId="0" borderId="9" xfId="824" applyNumberFormat="true" applyFont="true" applyFill="true" applyBorder="true" applyAlignment="true" applyProtection="true">
      <alignment horizontal="right" vertical="center" wrapText="true"/>
      <protection locked="false"/>
    </xf>
    <xf numFmtId="0" fontId="53" fillId="0" borderId="0" xfId="0" applyFont="true" applyAlignment="true">
      <alignment horizontal="center" vertical="center"/>
    </xf>
    <xf numFmtId="0" fontId="10" fillId="0" borderId="0" xfId="0" applyFont="true" applyBorder="true" applyAlignment="true">
      <alignment horizontal="left"/>
    </xf>
    <xf numFmtId="0" fontId="11" fillId="0" borderId="0" xfId="0" applyFont="true" applyBorder="true" applyAlignment="true">
      <alignment horizontal="left"/>
    </xf>
    <xf numFmtId="0" fontId="0" fillId="0" borderId="0" xfId="0" applyBorder="true" applyAlignment="true"/>
    <xf numFmtId="0" fontId="11" fillId="0" borderId="1" xfId="190" applyFont="true" applyFill="true" applyBorder="true" applyAlignment="true" applyProtection="true" quotePrefix="true">
      <alignment horizontal="left" vertical="center"/>
    </xf>
  </cellXfs>
  <cellStyles count="1335">
    <cellStyle name="常规" xfId="0" builtinId="0"/>
    <cellStyle name="Normal" xfId="1"/>
    <cellStyle name="注释 5 3" xfId="2"/>
    <cellStyle name="注释 4" xfId="3"/>
    <cellStyle name="注释 3 4" xfId="4"/>
    <cellStyle name="注释 2 2 2" xfId="5"/>
    <cellStyle name="样式 1" xfId="6"/>
    <cellStyle name="未定义" xfId="7"/>
    <cellStyle name="数量 2 3" xfId="8"/>
    <cellStyle name="数量" xfId="9"/>
    <cellStyle name="输入 2 2 2" xfId="10"/>
    <cellStyle name="输出 2 3" xfId="11"/>
    <cellStyle name="输出 2 2" xfId="12"/>
    <cellStyle name="适中 5 2" xfId="13"/>
    <cellStyle name="输出 3 3" xfId="14"/>
    <cellStyle name="适中 2 3" xfId="15"/>
    <cellStyle name="输出 3" xfId="16"/>
    <cellStyle name="适中 2" xfId="17"/>
    <cellStyle name="商品名称 2 2 2" xfId="18"/>
    <cellStyle name="日期 3 2" xfId="19"/>
    <cellStyle name="日期 3" xfId="20"/>
    <cellStyle name="日期 2 3" xfId="21"/>
    <cellStyle name="日期 2 2" xfId="22"/>
    <cellStyle name="强调文字颜色 6 3 2" xfId="23"/>
    <cellStyle name="强调文字颜色 6 3" xfId="24"/>
    <cellStyle name="强调文字颜色 6 2 2" xfId="25"/>
    <cellStyle name="强调文字颜色 6 2" xfId="26"/>
    <cellStyle name="强调文字颜色 5 3 2" xfId="27"/>
    <cellStyle name="强调文字颜色 5 3" xfId="28"/>
    <cellStyle name="强调文字颜色 5 2" xfId="29"/>
    <cellStyle name="数量 2 2" xfId="30"/>
    <cellStyle name="强调文字颜色 4 3 2" xfId="31"/>
    <cellStyle name="日期 2" xfId="32"/>
    <cellStyle name="强调文字颜色 4 2 3" xfId="33"/>
    <cellStyle name="强调文字颜色 4 2 2 2" xfId="34"/>
    <cellStyle name="强调文字颜色 4 2 2" xfId="35"/>
    <cellStyle name="强调文字颜色 3 2 3" xfId="36"/>
    <cellStyle name="强调文字颜色 3 2 2" xfId="37"/>
    <cellStyle name="强调文字颜色 3 2" xfId="38"/>
    <cellStyle name="强调文字颜色 2 2 3" xfId="39"/>
    <cellStyle name="强调文字颜色 2 2" xfId="40"/>
    <cellStyle name="强调文字颜色 1 3 2" xfId="41"/>
    <cellStyle name="强调文字颜色 6 2 2 2" xfId="42"/>
    <cellStyle name="强调文字颜色 1 3" xfId="43"/>
    <cellStyle name="强调 3 2" xfId="44"/>
    <cellStyle name="强调 3" xfId="45"/>
    <cellStyle name="强调 2" xfId="46"/>
    <cellStyle name="强调 1" xfId="47"/>
    <cellStyle name="千位分隔 4 6 2" xfId="48"/>
    <cellStyle name="千位分隔 2 3" xfId="49"/>
    <cellStyle name="千位分隔 2" xfId="50"/>
    <cellStyle name="常规_表样--2016年1至7月云南省及省本级地方财政收支执行情况（国资预算）全省数据与国库一致send预算局826" xfId="51"/>
    <cellStyle name="千位分隔 11 2" xfId="52"/>
    <cellStyle name="千分位[0]_laroux" xfId="53"/>
    <cellStyle name="链接单元格 5 3" xfId="54"/>
    <cellStyle name="链接单元格 5 2" xfId="55"/>
    <cellStyle name="链接单元格 3 4" xfId="56"/>
    <cellStyle name="输入 5 3" xfId="57"/>
    <cellStyle name="链接单元格 3 3" xfId="58"/>
    <cellStyle name="输入 4 4" xfId="59"/>
    <cellStyle name="链接单元格 2 4" xfId="60"/>
    <cellStyle name="输入 4 2 2" xfId="61"/>
    <cellStyle name="链接单元格 2 2 2" xfId="62"/>
    <cellStyle name="警告文本 5 2" xfId="63"/>
    <cellStyle name="强调文字颜色 1 2 3" xfId="64"/>
    <cellStyle name="警告文本 5" xfId="65"/>
    <cellStyle name="警告文本 4 4" xfId="66"/>
    <cellStyle name="警告文本 4 3" xfId="67"/>
    <cellStyle name="强调文字颜色 1 2 2 2" xfId="68"/>
    <cellStyle name="警告文本 4 2" xfId="69"/>
    <cellStyle name="强调文字颜色 1 2 2" xfId="70"/>
    <cellStyle name="警告文本 4" xfId="71"/>
    <cellStyle name="警告文本 3 4" xfId="72"/>
    <cellStyle name="警告文本 3 3" xfId="73"/>
    <cellStyle name="警告文本 3 2" xfId="74"/>
    <cellStyle name="警告文本 2 4" xfId="75"/>
    <cellStyle name="警告文本 2 3" xfId="76"/>
    <cellStyle name="借出原因 4" xfId="77"/>
    <cellStyle name="借出原因 3 2" xfId="78"/>
    <cellStyle name="借出原因 3" xfId="79"/>
    <cellStyle name="解释性文本 3 2 2" xfId="80"/>
    <cellStyle name="解释性文本 3" xfId="81"/>
    <cellStyle name="解释性文本 2 4" xfId="82"/>
    <cellStyle name="解释性文本 2 3" xfId="83"/>
    <cellStyle name="解释性文本 2 2" xfId="84"/>
    <cellStyle name="解释性文本 2" xfId="85"/>
    <cellStyle name="检查单元格 8" xfId="86"/>
    <cellStyle name="检查单元格 5 3" xfId="87"/>
    <cellStyle name="检查单元格 5 2" xfId="88"/>
    <cellStyle name="检查单元格 5" xfId="89"/>
    <cellStyle name="检查单元格 4 3" xfId="90"/>
    <cellStyle name="检查单元格 4 2" xfId="91"/>
    <cellStyle name="检查单元格 4" xfId="92"/>
    <cellStyle name="检查单元格 3 3" xfId="93"/>
    <cellStyle name="检查单元格 3 2" xfId="94"/>
    <cellStyle name="检查单元格 3" xfId="95"/>
    <cellStyle name="输出 5" xfId="96"/>
    <cellStyle name="适中 4" xfId="97"/>
    <cellStyle name="借出原因 2 3" xfId="98"/>
    <cellStyle name="检查单元格 2 2" xfId="99"/>
    <cellStyle name="计算 8" xfId="100"/>
    <cellStyle name="计算 7" xfId="101"/>
    <cellStyle name="计算 6" xfId="102"/>
    <cellStyle name="计算 4 2" xfId="103"/>
    <cellStyle name="计算 3 4" xfId="104"/>
    <cellStyle name="计算 3 2 2" xfId="105"/>
    <cellStyle name="计算 3 2" xfId="106"/>
    <cellStyle name="计算 3" xfId="107"/>
    <cellStyle name="计算 2 2" xfId="108"/>
    <cellStyle name="汇总 8 2" xfId="109"/>
    <cellStyle name="千分位_97-917" xfId="110"/>
    <cellStyle name="汇总 5 3" xfId="111"/>
    <cellStyle name="注释 3" xfId="112"/>
    <cellStyle name="计算 4 4" xfId="113"/>
    <cellStyle name="汇总 5 2 2" xfId="114"/>
    <cellStyle name="汇总 5 2" xfId="115"/>
    <cellStyle name="汇总 4 3" xfId="116"/>
    <cellStyle name="汇总 4 2 3" xfId="117"/>
    <cellStyle name="汇总 4 2 2 2" xfId="118"/>
    <cellStyle name="汇总 4 2 2" xfId="119"/>
    <cellStyle name="汇总 4 2" xfId="120"/>
    <cellStyle name="汇总 3 5" xfId="121"/>
    <cellStyle name="汇总 3 4 2" xfId="122"/>
    <cellStyle name="汇总 3 3 2" xfId="123"/>
    <cellStyle name="汇总 3 3" xfId="124"/>
    <cellStyle name="警告文本 3 2 2" xfId="125"/>
    <cellStyle name="汇总 3 2" xfId="126"/>
    <cellStyle name="汇总 2 4" xfId="127"/>
    <cellStyle name="注释 3 3" xfId="128"/>
    <cellStyle name="汇总 2 3 2" xfId="129"/>
    <cellStyle name="汇总 2 3" xfId="130"/>
    <cellStyle name="注释 2 4" xfId="131"/>
    <cellStyle name="汇总 2 2 3" xfId="132"/>
    <cellStyle name="汇总 2 2 2 2" xfId="133"/>
    <cellStyle name="汇总 8" xfId="134"/>
    <cellStyle name="注释 2 3" xfId="135"/>
    <cellStyle name="汇总 2 2 2" xfId="136"/>
    <cellStyle name="后继超级链接 2 2" xfId="137"/>
    <cellStyle name="好_M01-1" xfId="138"/>
    <cellStyle name="好_Book1 2" xfId="139"/>
    <cellStyle name="好_Book1" xfId="140"/>
    <cellStyle name="好_2008年地州对账表(国库资金） 3" xfId="141"/>
    <cellStyle name="好_2008年地州对账表(国库资金） 2 2" xfId="142"/>
    <cellStyle name="借出原因 2" xfId="143"/>
    <cellStyle name="商品名称 2 3" xfId="144"/>
    <cellStyle name="解释性文本 4 2 2" xfId="145"/>
    <cellStyle name="好_2007年地州资金往来对账表 2 2" xfId="146"/>
    <cellStyle name="解释性文本 4 2" xfId="147"/>
    <cellStyle name="好_2007年地州资金往来对账表 2" xfId="148"/>
    <cellStyle name="解释性文本 4" xfId="149"/>
    <cellStyle name="好_2007年地州资金往来对账表" xfId="150"/>
    <cellStyle name="好_11大理 3" xfId="151"/>
    <cellStyle name="商品名称" xfId="152"/>
    <cellStyle name="好_11大理 2" xfId="153"/>
    <cellStyle name="强调文字颜色 3 2 2 2" xfId="154"/>
    <cellStyle name="警告文本 6" xfId="155"/>
    <cellStyle name="好_11大理" xfId="156"/>
    <cellStyle name="解释性文本 4 4" xfId="157"/>
    <cellStyle name="好_2007年地州资金往来对账表 3" xfId="158"/>
    <cellStyle name="解释性文本 4 3" xfId="159"/>
    <cellStyle name="好_0605石屏县 3" xfId="160"/>
    <cellStyle name="好_0605石屏县 2" xfId="161"/>
    <cellStyle name="好_0605石屏 3" xfId="162"/>
    <cellStyle name="好_0605石屏 2" xfId="163"/>
    <cellStyle name="好_0502通海县 3" xfId="164"/>
    <cellStyle name="好_0502通海县 2 2" xfId="165"/>
    <cellStyle name="好_0502通海县 2" xfId="166"/>
    <cellStyle name="好_0502通海县" xfId="167"/>
    <cellStyle name="好 8" xfId="168"/>
    <cellStyle name="好 4" xfId="169"/>
    <cellStyle name="超链接 4 2" xfId="170"/>
    <cellStyle name="超链接 4" xfId="171"/>
    <cellStyle name="超链接 3" xfId="172"/>
    <cellStyle name="超链接 2 2 2" xfId="173"/>
    <cellStyle name="超链接 2 2" xfId="174"/>
    <cellStyle name="好 5 3" xfId="175"/>
    <cellStyle name="超链接 2" xfId="176"/>
    <cellStyle name="常规_exceltmp1 2" xfId="177"/>
    <cellStyle name="计算 4" xfId="178"/>
    <cellStyle name="常规_exceltmp1" xfId="179"/>
    <cellStyle name="适中 5 3" xfId="180"/>
    <cellStyle name="常规_2007年云南省向人大报送政府收支预算表格式编制过程表 3 2" xfId="181"/>
    <cellStyle name="计算 3 3" xfId="182"/>
    <cellStyle name="检查单元格 3 4" xfId="183"/>
    <cellStyle name="好 3 2" xfId="184"/>
    <cellStyle name="常规_2007年云南省向人大报送政府收支预算表格式编制过程表 2 4 2" xfId="185"/>
    <cellStyle name="计算 2 4" xfId="186"/>
    <cellStyle name="常规_2007年云南省向人大报送政府收支预算表格式编制过程表 2 2 2" xfId="187"/>
    <cellStyle name="数量 4" xfId="188"/>
    <cellStyle name="计算 2 3" xfId="189"/>
    <cellStyle name="常规_2007年云南省向人大报送政府收支预算表格式编制过程表 2" xfId="190"/>
    <cellStyle name="常规_2007年云南省向人大报送政府收支预算表格式编制过程表" xfId="191"/>
    <cellStyle name="常规 9 5" xfId="192"/>
    <cellStyle name="常规 9 4" xfId="193"/>
    <cellStyle name="常规 9 3 2" xfId="194"/>
    <cellStyle name="常规 9 3" xfId="195"/>
    <cellStyle name="常规 9 2 3" xfId="196"/>
    <cellStyle name="常规 9 2 2 2" xfId="197"/>
    <cellStyle name="常规 9 2 2" xfId="198"/>
    <cellStyle name="数量 2" xfId="199"/>
    <cellStyle name="强调文字颜色 4 3" xfId="200"/>
    <cellStyle name="注释 7" xfId="201"/>
    <cellStyle name="常规 9" xfId="202"/>
    <cellStyle name="常规 7 3 2" xfId="203"/>
    <cellStyle name="常规 7 3" xfId="204"/>
    <cellStyle name="常规 7 2 2" xfId="205"/>
    <cellStyle name="常规 7 2" xfId="206"/>
    <cellStyle name="警告文本 4 2 2" xfId="207"/>
    <cellStyle name="常规 6 3 3" xfId="208"/>
    <cellStyle name="常规 6 3 2" xfId="209"/>
    <cellStyle name="检查单元格 3 2 2" xfId="210"/>
    <cellStyle name="常规 6 3" xfId="211"/>
    <cellStyle name="常规 6 2 2" xfId="212"/>
    <cellStyle name="常规 6 2" xfId="213"/>
    <cellStyle name="常规 6" xfId="214"/>
    <cellStyle name="常规 5 3 2" xfId="215"/>
    <cellStyle name="常规 5 3" xfId="216"/>
    <cellStyle name="常规 5 2 4" xfId="217"/>
    <cellStyle name="常规 5 2 3" xfId="218"/>
    <cellStyle name="输出 2 4" xfId="219"/>
    <cellStyle name="常规 5 2 2 2" xfId="220"/>
    <cellStyle name="常规 5 2 2" xfId="221"/>
    <cellStyle name="常规 5 2" xfId="222"/>
    <cellStyle name="常规 452" xfId="223"/>
    <cellStyle name="借出原因" xfId="224"/>
    <cellStyle name="常规 451" xfId="225"/>
    <cellStyle name="常规 450" xfId="226"/>
    <cellStyle name="常规 449" xfId="227"/>
    <cellStyle name="好_1110洱源 2" xfId="228"/>
    <cellStyle name="常规 442" xfId="229"/>
    <cellStyle name="常规 8 2" xfId="230"/>
    <cellStyle name="常规 436" xfId="231"/>
    <cellStyle name="常规 441" xfId="232"/>
    <cellStyle name="输入 8" xfId="233"/>
    <cellStyle name="计算 5 3" xfId="234"/>
    <cellStyle name="链接单元格 6" xfId="235"/>
    <cellStyle name="常规 435" xfId="236"/>
    <cellStyle name="常规 440" xfId="237"/>
    <cellStyle name="输入 7" xfId="238"/>
    <cellStyle name="计算 5 2" xfId="239"/>
    <cellStyle name="链接单元格 5" xfId="240"/>
    <cellStyle name="常规 429" xfId="241"/>
    <cellStyle name="常规 434" xfId="242"/>
    <cellStyle name="输入 5" xfId="243"/>
    <cellStyle name="链接单元格 3" xfId="244"/>
    <cellStyle name="强调 1 2" xfId="245"/>
    <cellStyle name="常规 4 3 5" xfId="246"/>
    <cellStyle name="常规 4 3 4 2" xfId="247"/>
    <cellStyle name="常规 4 3 4" xfId="248"/>
    <cellStyle name="常规 4 3 3 2" xfId="249"/>
    <cellStyle name="警告文本 2 2 2" xfId="250"/>
    <cellStyle name="常规 4 3 3" xfId="251"/>
    <cellStyle name="计算 2 2 2" xfId="252"/>
    <cellStyle name="常规 5 5" xfId="253"/>
    <cellStyle name="好_0605石屏 2 2" xfId="254"/>
    <cellStyle name="常规 4 3 2 3" xfId="255"/>
    <cellStyle name="常规 4 3 2 2" xfId="256"/>
    <cellStyle name="常规 5 4 2" xfId="257"/>
    <cellStyle name="常规 5 4" xfId="258"/>
    <cellStyle name="常规 4 2 5" xfId="259"/>
    <cellStyle name="常规 4 7" xfId="260"/>
    <cellStyle name="常规 4 2 4 2" xfId="261"/>
    <cellStyle name="常规 4 6 2" xfId="262"/>
    <cellStyle name="常规 4 2 4" xfId="263"/>
    <cellStyle name="常规 4 2 3 2" xfId="264"/>
    <cellStyle name="常规 7 4" xfId="265"/>
    <cellStyle name="常规 4 2 3" xfId="266"/>
    <cellStyle name="常规 4 5" xfId="267"/>
    <cellStyle name="常规 4 2 2 2 2" xfId="268"/>
    <cellStyle name="常规 4 2 2 2" xfId="269"/>
    <cellStyle name="常规 4 2" xfId="270"/>
    <cellStyle name="常规 3_Book1" xfId="271"/>
    <cellStyle name="常规 3 8" xfId="272"/>
    <cellStyle name="常规 3 7" xfId="273"/>
    <cellStyle name="常规 3 6 2" xfId="274"/>
    <cellStyle name="常规 3 6" xfId="275"/>
    <cellStyle name="常规 3 5" xfId="276"/>
    <cellStyle name="常规 3 4" xfId="277"/>
    <cellStyle name="常规 3 3 4 2" xfId="278"/>
    <cellStyle name="常规 3 3 4" xfId="279"/>
    <cellStyle name="普通_97-917" xfId="280"/>
    <cellStyle name="常规 448" xfId="281"/>
    <cellStyle name="常规 3 3 3 2" xfId="282"/>
    <cellStyle name="常规 3 3 3" xfId="283"/>
    <cellStyle name="常规 3 3 2 2 2" xfId="284"/>
    <cellStyle name="常规 3 3 2 2" xfId="285"/>
    <cellStyle name="常规 3 3 2" xfId="286"/>
    <cellStyle name="常规 3 2 4 2" xfId="287"/>
    <cellStyle name="常规 3 2 4" xfId="288"/>
    <cellStyle name="常规 3 2" xfId="289"/>
    <cellStyle name="常规 3" xfId="290"/>
    <cellStyle name="解释性文本 3 4" xfId="291"/>
    <cellStyle name="检查单元格 4 2 2" xfId="292"/>
    <cellStyle name="常规 29" xfId="293"/>
    <cellStyle name="解释性文本 3 2" xfId="294"/>
    <cellStyle name="常规 27" xfId="295"/>
    <cellStyle name="常规 6 3 2 2" xfId="296"/>
    <cellStyle name="常规 26" xfId="297"/>
    <cellStyle name="常规 25" xfId="298"/>
    <cellStyle name="常规 30" xfId="299"/>
    <cellStyle name="常规 2 9 4" xfId="300"/>
    <cellStyle name="好_2008年地州对账表(国库资金） 2" xfId="301"/>
    <cellStyle name="常规 2 9 3 2" xfId="302"/>
    <cellStyle name="超链接 3 2" xfId="303"/>
    <cellStyle name="常规 2 9 3" xfId="304"/>
    <cellStyle name="常规 2 9 2 2" xfId="305"/>
    <cellStyle name="常规 2 9 2" xfId="306"/>
    <cellStyle name="常规 2 9" xfId="307"/>
    <cellStyle name="常规 2 8 2" xfId="308"/>
    <cellStyle name="常规 2 6 4 2" xfId="309"/>
    <cellStyle name="常规 2 6 4" xfId="310"/>
    <cellStyle name="常规 2 6 3" xfId="311"/>
    <cellStyle name="常规 2 6 2" xfId="312"/>
    <cellStyle name="常规 2 6" xfId="313"/>
    <cellStyle name="注释 2 2" xfId="314"/>
    <cellStyle name="常规 2 5 5" xfId="315"/>
    <cellStyle name="计算 5" xfId="316"/>
    <cellStyle name="常规 2 5 4 2" xfId="317"/>
    <cellStyle name="常规 2 5 4" xfId="318"/>
    <cellStyle name="千位分隔 11" xfId="319"/>
    <cellStyle name="常规 2 5 2 3" xfId="320"/>
    <cellStyle name="检查单元格 7" xfId="321"/>
    <cellStyle name="常规 2 5 2 2 2" xfId="322"/>
    <cellStyle name="千位分隔 10" xfId="323"/>
    <cellStyle name="常规 2 5 2 2" xfId="324"/>
    <cellStyle name="常规 2 5 2" xfId="325"/>
    <cellStyle name="计算 4 2 2" xfId="326"/>
    <cellStyle name="常规 2 4 5" xfId="327"/>
    <cellStyle name="常规 2 4 4 2" xfId="328"/>
    <cellStyle name="常规 2 4 4" xfId="329"/>
    <cellStyle name="后继超级链接 2" xfId="330"/>
    <cellStyle name="常规 2 4 3 2" xfId="331"/>
    <cellStyle name="后继超级链接" xfId="332"/>
    <cellStyle name="常规 2 4 3" xfId="333"/>
    <cellStyle name="常规 2 4 2 3" xfId="334"/>
    <cellStyle name="输出 2 2 2" xfId="335"/>
    <cellStyle name="常规 2 4 2 2 2" xfId="336"/>
    <cellStyle name="常规 2 4 2 2" xfId="337"/>
    <cellStyle name="输出 6" xfId="338"/>
    <cellStyle name="适中 5" xfId="339"/>
    <cellStyle name="检查单元格 2 3" xfId="340"/>
    <cellStyle name="常规 2 3 5 2" xfId="341"/>
    <cellStyle name="常规 2 3 5" xfId="342"/>
    <cellStyle name="常规 2 3 2 5" xfId="343"/>
    <cellStyle name="常规 2 3 2 2 3" xfId="344"/>
    <cellStyle name="常规 439" xfId="345"/>
    <cellStyle name="常规 444" xfId="346"/>
    <cellStyle name="常规 8 4" xfId="347"/>
    <cellStyle name="常规 2 3 2 2 2 2" xfId="348"/>
    <cellStyle name="常规 2 3 2 2 2" xfId="349"/>
    <cellStyle name="常规 2 3 2 2" xfId="350"/>
    <cellStyle name="常规 2 3 2" xfId="351"/>
    <cellStyle name="常规 2 2 5" xfId="352"/>
    <cellStyle name="常规 2 2 4" xfId="353"/>
    <cellStyle name="常规 2 2 3" xfId="354"/>
    <cellStyle name="常规 2 2 2 4 2" xfId="355"/>
    <cellStyle name="常规 2 2 2 3 2" xfId="356"/>
    <cellStyle name="常规 2 2 2 3" xfId="357"/>
    <cellStyle name="常规 2 2 2 2 3" xfId="358"/>
    <cellStyle name="常规 2 2 2 2 2 2" xfId="359"/>
    <cellStyle name="常规 2 2 2" xfId="360"/>
    <cellStyle name="常规 2 2" xfId="361"/>
    <cellStyle name="常规 2 15" xfId="362"/>
    <cellStyle name="常规 2 14 2" xfId="363"/>
    <cellStyle name="适中 4 4" xfId="364"/>
    <cellStyle name="常规_2007年云南省向人大报送政府收支预算表格式编制过程表 2 3" xfId="365"/>
    <cellStyle name="常规 2 14" xfId="366"/>
    <cellStyle name="常规 431" xfId="367"/>
    <cellStyle name="常规 2 13 2" xfId="368"/>
    <cellStyle name="好_0605石屏" xfId="369"/>
    <cellStyle name="常规 2 11 2" xfId="370"/>
    <cellStyle name="强调文字颜色 3 3 2" xfId="371"/>
    <cellStyle name="强调文字颜色 3 3" xfId="372"/>
    <cellStyle name="汇总 7 2" xfId="373"/>
    <cellStyle name="常规 2" xfId="374"/>
    <cellStyle name="常规 19 2 2" xfId="375"/>
    <cellStyle name="常规 19" xfId="376"/>
    <cellStyle name="常规 24" xfId="377"/>
    <cellStyle name="注释 4 4" xfId="378"/>
    <cellStyle name="常规 18" xfId="379"/>
    <cellStyle name="常规 23" xfId="380"/>
    <cellStyle name="注释 4 2 2" xfId="381"/>
    <cellStyle name="常规 17" xfId="382"/>
    <cellStyle name="常规 22" xfId="383"/>
    <cellStyle name="注释 4 2" xfId="384"/>
    <cellStyle name="常规 16" xfId="385"/>
    <cellStyle name="常规 21" xfId="386"/>
    <cellStyle name="输出 5 2" xfId="387"/>
    <cellStyle name="适中 4 2" xfId="388"/>
    <cellStyle name="常规 2 12" xfId="389"/>
    <cellStyle name="检查单元格 2 2 2" xfId="390"/>
    <cellStyle name="常规 14" xfId="391"/>
    <cellStyle name="常规 13 2" xfId="392"/>
    <cellStyle name="常规 13" xfId="393"/>
    <cellStyle name="好 4 3" xfId="394"/>
    <cellStyle name="常规 12 2" xfId="395"/>
    <cellStyle name="好 4 2 2" xfId="396"/>
    <cellStyle name="常规 12" xfId="397"/>
    <cellStyle name="检查单元格 4 4" xfId="398"/>
    <cellStyle name="好 4 2" xfId="399"/>
    <cellStyle name="警告文本 7" xfId="400"/>
    <cellStyle name="链接单元格 3 2 2" xfId="401"/>
    <cellStyle name="常规 11 2 2" xfId="402"/>
    <cellStyle name="常规 11 2" xfId="403"/>
    <cellStyle name="常规 11" xfId="404"/>
    <cellStyle name="常规 10 3" xfId="405"/>
    <cellStyle name="检查单元格 6" xfId="406"/>
    <cellStyle name="常规 10 2_报预算局：2016年云南省及省本级1-7月社保基金预算执行情况表（0823）" xfId="407"/>
    <cellStyle name="千位分隔 4 6" xfId="408"/>
    <cellStyle name="汇总 6 2" xfId="409"/>
    <cellStyle name="常规 10 2 2" xfId="410"/>
    <cellStyle name="好_M01-1 2" xfId="411"/>
    <cellStyle name="差_M01-1 3" xfId="412"/>
    <cellStyle name="差_M01-1 2 2" xfId="413"/>
    <cellStyle name="差_M01-1 2" xfId="414"/>
    <cellStyle name="昗弨_Pacific Region P&amp;L" xfId="415"/>
    <cellStyle name="常规 2 4 2 3 2" xfId="416"/>
    <cellStyle name="差_M01-1" xfId="417"/>
    <cellStyle name="差_Book1" xfId="418"/>
    <cellStyle name="输出 2" xfId="419"/>
    <cellStyle name="差_2008年地州对账表(国库资金） 3" xfId="420"/>
    <cellStyle name="差_2008年地州对账表(国库资金） 2 2" xfId="421"/>
    <cellStyle name="输出 4" xfId="422"/>
    <cellStyle name="借出原因 2 2" xfId="423"/>
    <cellStyle name="适中 3" xfId="424"/>
    <cellStyle name="常规 3 2 2 2" xfId="425"/>
    <cellStyle name="差_2008年地州对账表(国库资金） 2" xfId="426"/>
    <cellStyle name="常规 3 2 2" xfId="427"/>
    <cellStyle name="差_2008年地州对账表(国库资金）" xfId="428"/>
    <cellStyle name="解释性文本 3 3" xfId="429"/>
    <cellStyle name="常规 28" xfId="430"/>
    <cellStyle name="差_2007年地州资金往来对账表 3" xfId="431"/>
    <cellStyle name="常规 2 7 3 2" xfId="432"/>
    <cellStyle name="差_2007年地州资金往来对账表 2" xfId="433"/>
    <cellStyle name="常规 2 7 3" xfId="434"/>
    <cellStyle name="差_2007年地州资金往来对账表" xfId="435"/>
    <cellStyle name="差_1110洱源 2 2" xfId="436"/>
    <cellStyle name="差_0605石屏县 3" xfId="437"/>
    <cellStyle name="差_0605石屏县 2 2" xfId="438"/>
    <cellStyle name="输入 3 3" xfId="439"/>
    <cellStyle name="汇总 3" xfId="440"/>
    <cellStyle name="常规 2 16" xfId="441"/>
    <cellStyle name="Accent5 - 40% 2 2" xfId="442"/>
    <cellStyle name="常规 2 2 7" xfId="443"/>
    <cellStyle name="Accent3 - 20%" xfId="444"/>
    <cellStyle name="40% - 强调文字颜色 2" xfId="445" builtinId="35"/>
    <cellStyle name="Accent3 - 40%" xfId="446"/>
    <cellStyle name="标题 1 2" xfId="447"/>
    <cellStyle name="Accent2 7" xfId="448"/>
    <cellStyle name="40% - 强调文字颜色 3 3" xfId="449"/>
    <cellStyle name="好 5 2" xfId="450"/>
    <cellStyle name="强调 2 2" xfId="451"/>
    <cellStyle name="Accent2 5 2" xfId="452"/>
    <cellStyle name="输出 3 2" xfId="453"/>
    <cellStyle name="适中 2 2" xfId="454"/>
    <cellStyle name="输出 7" xfId="455"/>
    <cellStyle name="适中 6" xfId="456"/>
    <cellStyle name="检查单元格 2 4" xfId="457"/>
    <cellStyle name="好 2 2" xfId="458"/>
    <cellStyle name="百分比 2" xfId="459"/>
    <cellStyle name="差 2 3" xfId="460"/>
    <cellStyle name="Accent2 4" xfId="461"/>
    <cellStyle name="Accent2 2 2" xfId="462"/>
    <cellStyle name="常规 4 3 2" xfId="463"/>
    <cellStyle name="好 4 4" xfId="464"/>
    <cellStyle name="百分比 2 9 2 2" xfId="465"/>
    <cellStyle name="Accent2 2" xfId="466"/>
    <cellStyle name="Accent5 6" xfId="467"/>
    <cellStyle name="Accent5 - 20%" xfId="468"/>
    <cellStyle name="40% - 强调文字颜色 4 2 2" xfId="469"/>
    <cellStyle name="常规 2 2 3 2 2" xfId="470"/>
    <cellStyle name="千位分隔 3" xfId="471"/>
    <cellStyle name="常规 2 5 3 2" xfId="472"/>
    <cellStyle name="Accent2 - 60% 2" xfId="473"/>
    <cellStyle name="汇总 6" xfId="474"/>
    <cellStyle name="Accent2 6" xfId="475"/>
    <cellStyle name="40% - 强调文字颜色 3 2" xfId="476"/>
    <cellStyle name="千位分隔 7 2" xfId="477"/>
    <cellStyle name="Accent3 3 2" xfId="478"/>
    <cellStyle name="计算 2" xfId="479"/>
    <cellStyle name="Header1 2" xfId="480"/>
    <cellStyle name="Accent1 9" xfId="481"/>
    <cellStyle name="常规 428" xfId="482"/>
    <cellStyle name="常规 433" xfId="483"/>
    <cellStyle name="差_1110洱源 3" xfId="484"/>
    <cellStyle name="Currency_!!!GO" xfId="485"/>
    <cellStyle name="汇总 2 5" xfId="486"/>
    <cellStyle name="Moneda [0]_96 Risk" xfId="487"/>
    <cellStyle name="常规 432" xfId="488"/>
    <cellStyle name="差_1110洱源 2" xfId="489"/>
    <cellStyle name="40% - 强调文字颜色 2 2" xfId="490"/>
    <cellStyle name="Accent3" xfId="491"/>
    <cellStyle name="捠壿_Region Orders (2)" xfId="492"/>
    <cellStyle name="常规 4 4" xfId="493"/>
    <cellStyle name="百分比 2 9 3" xfId="494"/>
    <cellStyle name="Accent1 3" xfId="495"/>
    <cellStyle name="汇总 3 4" xfId="496"/>
    <cellStyle name="Currency [0]_!!!GO" xfId="497"/>
    <cellStyle name="Accent1 - 60% 3" xfId="498"/>
    <cellStyle name="Accent2 3 2" xfId="499"/>
    <cellStyle name="标题 1 5" xfId="500"/>
    <cellStyle name="Accent5 5" xfId="501"/>
    <cellStyle name="Accent3 - 20% 2" xfId="502"/>
    <cellStyle name="Accent1 - 60%" xfId="503"/>
    <cellStyle name="常规 2 5" xfId="504"/>
    <cellStyle name="Accent1 - 40% 3" xfId="505"/>
    <cellStyle name="强调文字颜色 5" xfId="506" builtinId="45"/>
    <cellStyle name="常规 2 4" xfId="507"/>
    <cellStyle name="Accent1 - 40% 2" xfId="508"/>
    <cellStyle name="强调文字颜色 4" xfId="509" builtinId="41"/>
    <cellStyle name="注释 6" xfId="510"/>
    <cellStyle name="强调文字颜色 4 2" xfId="511"/>
    <cellStyle name="Accent1 - 20% 3" xfId="512"/>
    <cellStyle name="常规 2 3 3" xfId="513"/>
    <cellStyle name="Accent2 - 40%" xfId="514"/>
    <cellStyle name="注释 5 2" xfId="515"/>
    <cellStyle name="Accent1 - 20% 2 2" xfId="516"/>
    <cellStyle name="百分比 2 5" xfId="517"/>
    <cellStyle name="60% - 强调文字颜色 6 2 2 2" xfId="518"/>
    <cellStyle name="汇总 5 3 2" xfId="519"/>
    <cellStyle name="链接单元格 7" xfId="520"/>
    <cellStyle name="Pourcentage_pldt" xfId="521"/>
    <cellStyle name="标题 3 4 2" xfId="522"/>
    <cellStyle name="适中 3 3" xfId="523"/>
    <cellStyle name="输出 4 3" xfId="524"/>
    <cellStyle name="标题1" xfId="525"/>
    <cellStyle name="差 4" xfId="526"/>
    <cellStyle name="Header2 2" xfId="527"/>
    <cellStyle name="Accent1" xfId="528"/>
    <cellStyle name="Header2" xfId="529"/>
    <cellStyle name="常规 2 3 2 3" xfId="530"/>
    <cellStyle name="60% - 强调文字颜色 6 2" xfId="531"/>
    <cellStyle name="Accent5 - 40% 3" xfId="532"/>
    <cellStyle name="注释" xfId="533" builtinId="10"/>
    <cellStyle name="60% - 强调文字颜色 5 3 2" xfId="534"/>
    <cellStyle name="解释性文本 5" xfId="535"/>
    <cellStyle name="汇总 3 2 2" xfId="536"/>
    <cellStyle name="40% - 强调文字颜色 5" xfId="537" builtinId="47"/>
    <cellStyle name="千位分隔 9" xfId="538"/>
    <cellStyle name="Accent3 5" xfId="539"/>
    <cellStyle name="Accent5 2 2" xfId="540"/>
    <cellStyle name="Accent3 - 40% 2" xfId="541"/>
    <cellStyle name="差 5 3" xfId="542"/>
    <cellStyle name="输入 3 2 2" xfId="543"/>
    <cellStyle name="汇总 2 2" xfId="544"/>
    <cellStyle name="60% - 强调文字颜色 3 3 2" xfId="545"/>
    <cellStyle name="警告文本 3" xfId="546"/>
    <cellStyle name="百分比 4 3" xfId="547"/>
    <cellStyle name="20% - 强调文字颜色 6 2 2" xfId="548"/>
    <cellStyle name="标题 3 4 4" xfId="549"/>
    <cellStyle name="差 6" xfId="550"/>
    <cellStyle name="60% - 强调文字颜色 3 3" xfId="551"/>
    <cellStyle name="20% - 强调文字颜色 6 2" xfId="552"/>
    <cellStyle name="Accent5 - 40% 2" xfId="553"/>
    <cellStyle name="差_0605石屏县 2" xfId="554"/>
    <cellStyle name="60% - 强调文字颜色 3 2 3" xfId="555"/>
    <cellStyle name="60% - 强调文字颜色 3 2 2" xfId="556"/>
    <cellStyle name="标题 3 3 4" xfId="557"/>
    <cellStyle name="超级链接 2 2" xfId="558"/>
    <cellStyle name="Accent6 4 2" xfId="559"/>
    <cellStyle name="标题 2 4 2" xfId="560"/>
    <cellStyle name="Accent6 - 60%" xfId="561"/>
    <cellStyle name="标题 8" xfId="562"/>
    <cellStyle name="40% - 强调文字颜色 6 2" xfId="563"/>
    <cellStyle name="60% - 强调文字颜色 5 2 3" xfId="564"/>
    <cellStyle name="差 5 2" xfId="565"/>
    <cellStyle name="常规_2004年基金预算(二稿)" xfId="566"/>
    <cellStyle name="60% - 强调文字颜色 2 2" xfId="567"/>
    <cellStyle name="标题 7 2 2" xfId="568"/>
    <cellStyle name="Accent6 3 2" xfId="569"/>
    <cellStyle name="常规 4 2 2 3" xfId="570"/>
    <cellStyle name="常规 5" xfId="571"/>
    <cellStyle name="Milliers_!!!GO" xfId="572"/>
    <cellStyle name="Accent3 - 40% 3" xfId="573"/>
    <cellStyle name="标题 1 2 3" xfId="574"/>
    <cellStyle name="Input [yellow] 2" xfId="575"/>
    <cellStyle name="输出 5 3" xfId="576"/>
    <cellStyle name="适中 4 3" xfId="577"/>
    <cellStyle name="常规_2007年云南省向人大报送政府收支预算表格式编制过程表 2 2" xfId="578"/>
    <cellStyle name="常规 2 13" xfId="579"/>
    <cellStyle name="强调文字颜色 5 2 2 2" xfId="580"/>
    <cellStyle name="常规 2 2 3 3 2" xfId="581"/>
    <cellStyle name="差_11大理 2 2" xfId="582"/>
    <cellStyle name="Accent2" xfId="583"/>
    <cellStyle name="Header2 3" xfId="584"/>
    <cellStyle name="百分比 2 3 4 2" xfId="585"/>
    <cellStyle name="部门 4" xfId="586"/>
    <cellStyle name="标题 3 2 4" xfId="587"/>
    <cellStyle name="常规 6 5" xfId="588"/>
    <cellStyle name="标题 3 4 2 2" xfId="589"/>
    <cellStyle name="好 7" xfId="590"/>
    <cellStyle name="标题 1 3 4" xfId="591"/>
    <cellStyle name="Dollar (zero dec)" xfId="592"/>
    <cellStyle name="常规 18 2 2" xfId="593"/>
    <cellStyle name="常规 5 42 2" xfId="594"/>
    <cellStyle name="差_0502通海县 3" xfId="595"/>
    <cellStyle name="Accent6 2 2" xfId="596"/>
    <cellStyle name="标题 2 2 2" xfId="597"/>
    <cellStyle name="适中 2 4" xfId="598"/>
    <cellStyle name="千位_ 方正PC" xfId="599"/>
    <cellStyle name="常规 5 2 3 2" xfId="600"/>
    <cellStyle name="输出 3 4" xfId="601"/>
    <cellStyle name="40% - 强调文字颜色 6 3" xfId="602"/>
    <cellStyle name="Accent5 7" xfId="603"/>
    <cellStyle name="标题 1 7" xfId="604"/>
    <cellStyle name="千位分隔 4" xfId="605"/>
    <cellStyle name="常规 4 2 2" xfId="606"/>
    <cellStyle name="好 3 4" xfId="607"/>
    <cellStyle name="_20100326高清市院遂宁检察院1080P配置清单26日改" xfId="608"/>
    <cellStyle name="Date" xfId="609"/>
    <cellStyle name="20% - 强调文字颜色 5 2 2" xfId="610"/>
    <cellStyle name="comma zerodec" xfId="611"/>
    <cellStyle name="Accent1 - 20%" xfId="612"/>
    <cellStyle name="标题 2 4 4" xfId="613"/>
    <cellStyle name="40% - 强调文字颜色 6 2 2" xfId="614"/>
    <cellStyle name="Accent5 - 20% 2" xfId="615"/>
    <cellStyle name="千位分隔 3 2" xfId="616"/>
    <cellStyle name="Accent1 - 60% 2" xfId="617"/>
    <cellStyle name="Accent3 - 20% 2 2" xfId="618"/>
    <cellStyle name="40% - 强调文字颜色 2 2 2" xfId="619"/>
    <cellStyle name="_ET_STYLE_NoName_00__Book1_1 2 2 2" xfId="620"/>
    <cellStyle name="Accent2 3" xfId="621"/>
    <cellStyle name="20% - 强调文字颜色 3 3" xfId="622"/>
    <cellStyle name="好 2 2 2" xfId="623"/>
    <cellStyle name="百分比 2 2" xfId="624"/>
    <cellStyle name="百分比 2 9" xfId="625"/>
    <cellStyle name="Accent1 2" xfId="626"/>
    <cellStyle name="标题 1 2 2" xfId="627"/>
    <cellStyle name="百分比 2 2 5" xfId="628"/>
    <cellStyle name="Header2 2 2" xfId="629"/>
    <cellStyle name="标题 2 2 4" xfId="630"/>
    <cellStyle name="Accent4 7" xfId="631"/>
    <cellStyle name="常规 10 41 2" xfId="632"/>
    <cellStyle name="Accent2 5" xfId="633"/>
    <cellStyle name="60% - 强调文字颜色 1 3 2" xfId="634"/>
    <cellStyle name="标题 1 4 4" xfId="635"/>
    <cellStyle name="常规 10 41" xfId="636"/>
    <cellStyle name="60% - 强调文字颜色 1 3" xfId="637"/>
    <cellStyle name="汇总 3 2 2 2" xfId="638"/>
    <cellStyle name="40% - 强调文字颜色 5 2" xfId="639"/>
    <cellStyle name="常规 10 2 2 2" xfId="640"/>
    <cellStyle name="商品名称 4" xfId="641"/>
    <cellStyle name="Accent4 6" xfId="642"/>
    <cellStyle name="强调文字颜色 2" xfId="643" builtinId="33"/>
    <cellStyle name="40% - 强调文字颜色 3 2 2" xfId="644"/>
    <cellStyle name="常规 9 2" xfId="645"/>
    <cellStyle name="千位分隔" xfId="646" builtinId="3"/>
    <cellStyle name="强调文字颜色 2 2 2" xfId="647"/>
    <cellStyle name="20% - 强调文字颜色 1 2" xfId="648"/>
    <cellStyle name="常规 6 4" xfId="649"/>
    <cellStyle name="Month" xfId="650"/>
    <cellStyle name="20% - 强调文字颜色 6 3" xfId="651"/>
    <cellStyle name="百分比 5 2" xfId="652"/>
    <cellStyle name="40% - 强调文字颜色 2 3" xfId="653"/>
    <cellStyle name="Accent1 7" xfId="654"/>
    <cellStyle name="Accent3 - 20% 3" xfId="655"/>
    <cellStyle name="差_2007年地州资金往来对账表 2 2" xfId="656"/>
    <cellStyle name="好 3 3" xfId="657"/>
    <cellStyle name="20% - 强调文字颜色 5 3" xfId="658"/>
    <cellStyle name="警告文本 2" xfId="659"/>
    <cellStyle name="百分比 4 2" xfId="660"/>
    <cellStyle name="40% - 强调文字颜色 1 3" xfId="661"/>
    <cellStyle name="60% - 强调文字颜色 2 3" xfId="662"/>
    <cellStyle name="链接单元格 4 3" xfId="663"/>
    <cellStyle name="常规 3 3 6" xfId="664"/>
    <cellStyle name="链接单元格 4 2 2" xfId="665"/>
    <cellStyle name="常规 3 3 5 2" xfId="666"/>
    <cellStyle name="链接单元格 4 2" xfId="667"/>
    <cellStyle name="常规 3 3 5" xfId="668"/>
    <cellStyle name="已访问的超链接" xfId="669" builtinId="9"/>
    <cellStyle name="Accent6 3" xfId="670"/>
    <cellStyle name="千位分隔[0]" xfId="671" builtinId="6"/>
    <cellStyle name="常规 17 2" xfId="672"/>
    <cellStyle name="标题 4 3" xfId="673"/>
    <cellStyle name="Accent1 3 2" xfId="674"/>
    <cellStyle name="好_M01-1 3" xfId="675"/>
    <cellStyle name="商品名称 3" xfId="676"/>
    <cellStyle name="Accent4 5" xfId="677"/>
    <cellStyle name="百分比 7" xfId="678"/>
    <cellStyle name="常规 2 10 2" xfId="679"/>
    <cellStyle name="_Book1_2 3 2" xfId="680"/>
    <cellStyle name="60% - 强调文字颜色 1 2" xfId="681"/>
    <cellStyle name="常规 2 3 2 4 2" xfId="682"/>
    <cellStyle name="60% - 强调文字颜色 6 3 2" xfId="683"/>
    <cellStyle name="Accent4 - 60%" xfId="684"/>
    <cellStyle name="常规 17 3" xfId="685"/>
    <cellStyle name="标题 4 4" xfId="686"/>
    <cellStyle name="Accent4 - 20% 3" xfId="687"/>
    <cellStyle name="_ET_STYLE_NoName_00__Book1_1 3" xfId="688"/>
    <cellStyle name="常规 2 5 3" xfId="689"/>
    <cellStyle name="Accent2 - 60%" xfId="690"/>
    <cellStyle name="Input [yellow]" xfId="691"/>
    <cellStyle name="Accent1 - 60% 2 2" xfId="692"/>
    <cellStyle name="好_0605石屏县 2 2" xfId="693"/>
    <cellStyle name="常规 2 11" xfId="694"/>
    <cellStyle name="_Book1_2 4" xfId="695"/>
    <cellStyle name="常规 15 3" xfId="696"/>
    <cellStyle name="标题 2 4" xfId="697"/>
    <cellStyle name="常规 95" xfId="698"/>
    <cellStyle name="Input [yellow] 4" xfId="699"/>
    <cellStyle name="Accent6 - 60% 2 2" xfId="700"/>
    <cellStyle name="Accent2 - 20% 2" xfId="701"/>
    <cellStyle name="PSHeading 2 4" xfId="702"/>
    <cellStyle name="百分比 2 3 3 2" xfId="703"/>
    <cellStyle name="百分比 2 3 5" xfId="704"/>
    <cellStyle name="标题 1 3 2" xfId="705"/>
    <cellStyle name="Accent5 3 2" xfId="706"/>
    <cellStyle name="_ET_STYLE_NoName_00__Sheet3" xfId="707"/>
    <cellStyle name="常规 2 2 2 4" xfId="708"/>
    <cellStyle name="60% - 强调文字颜色 1 2 2" xfId="709"/>
    <cellStyle name="Accent1 5" xfId="710"/>
    <cellStyle name="常规 3 3" xfId="711"/>
    <cellStyle name="百分比 2 8 2" xfId="712"/>
    <cellStyle name="强调文字颜色 6 2 3" xfId="713"/>
    <cellStyle name="常规 2 2 11 2" xfId="714"/>
    <cellStyle name="百分比 2 2 4 2" xfId="715"/>
    <cellStyle name="常规 14 2" xfId="716"/>
    <cellStyle name="标题 1 3" xfId="717"/>
    <cellStyle name="Accent5 3" xfId="718"/>
    <cellStyle name="汇总 3 2 3" xfId="719"/>
    <cellStyle name="40% - 强调文字颜色 6" xfId="720" builtinId="51"/>
    <cellStyle name="千位分隔 8 2" xfId="721"/>
    <cellStyle name="百分比 10" xfId="722"/>
    <cellStyle name="Accent3 4 2" xfId="723"/>
    <cellStyle name="日期 4" xfId="724"/>
    <cellStyle name="40% - 强调文字颜色 4 2" xfId="725"/>
    <cellStyle name="Accent3 6" xfId="726"/>
    <cellStyle name="百分比 5" xfId="727"/>
    <cellStyle name="Accent1 5 2" xfId="728"/>
    <cellStyle name="60% - 强调文字颜色 1 2 2 2" xfId="729"/>
    <cellStyle name="标题 4 3 4" xfId="730"/>
    <cellStyle name="强调文字颜色 6" xfId="731" builtinId="49"/>
    <cellStyle name="常规 10 2 3" xfId="732"/>
    <cellStyle name="Input [yellow] 2 2 2" xfId="733"/>
    <cellStyle name="60% - 强调文字颜色 5 2" xfId="734"/>
    <cellStyle name="60% - 强调文字颜色 4 3 2" xfId="735"/>
    <cellStyle name="标题 4 4 4" xfId="736"/>
    <cellStyle name="_ET_STYLE_NoName_00__Book1" xfId="737"/>
    <cellStyle name="常规 15" xfId="738"/>
    <cellStyle name="常规 20" xfId="739"/>
    <cellStyle name="40% - 强调文字颜色 5 3" xfId="740"/>
    <cellStyle name="输出" xfId="741" builtinId="21"/>
    <cellStyle name="标题 6" xfId="742"/>
    <cellStyle name="40% - 强调文字颜色 4" xfId="743" builtinId="43"/>
    <cellStyle name="编号 3 2" xfId="744"/>
    <cellStyle name="解释性文本" xfId="745" builtinId="53"/>
    <cellStyle name="常规 2 3 3 3" xfId="746"/>
    <cellStyle name="Accent2 - 40% 3" xfId="747"/>
    <cellStyle name="20% - 强调文字颜色 2 2" xfId="748"/>
    <cellStyle name="Accent5 4" xfId="749"/>
    <cellStyle name="标题 1 4" xfId="750"/>
    <cellStyle name="常规 4 6" xfId="751"/>
    <cellStyle name="Mon閠aire_!!!GO" xfId="752"/>
    <cellStyle name="PSSpacer 2" xfId="753"/>
    <cellStyle name="60% - 强调文字颜色 2 2 3" xfId="754"/>
    <cellStyle name="后继超级链接 3" xfId="755"/>
    <cellStyle name="20% - 强调文字颜色 1" xfId="756" builtinId="30"/>
    <cellStyle name="寘嬫愗傝 [0.00]_Region Orders (2)" xfId="757"/>
    <cellStyle name="差 3 3" xfId="758"/>
    <cellStyle name="Accent6 - 20% 2 2" xfId="759"/>
    <cellStyle name="60% - 强调文字颜色 5 3" xfId="760"/>
    <cellStyle name="_ET_STYLE_NoName_00_" xfId="761"/>
    <cellStyle name="差_Book1 2" xfId="762"/>
    <cellStyle name="好_1110洱源 3" xfId="763"/>
    <cellStyle name="常规 443" xfId="764"/>
    <cellStyle name="常规 8 3" xfId="765"/>
    <cellStyle name="好 3 2 2" xfId="766"/>
    <cellStyle name="60% - 强调文字颜色 4 2" xfId="767"/>
    <cellStyle name="60% - 强调文字颜色 4 2 2 2" xfId="768"/>
    <cellStyle name="60% - 强调文字颜色 4 2 2" xfId="769"/>
    <cellStyle name="60% - 强调文字颜色 4" xfId="770" builtinId="44"/>
    <cellStyle name="常规 2 2 2 2 2" xfId="771"/>
    <cellStyle name="标题 7 4" xfId="772"/>
    <cellStyle name="适中 8" xfId="773"/>
    <cellStyle name="好 2 4" xfId="774"/>
    <cellStyle name="警告文本" xfId="775" builtinId="11"/>
    <cellStyle name="百分比 4" xfId="776"/>
    <cellStyle name="20% - 强调文字颜色 2" xfId="777" builtinId="34"/>
    <cellStyle name="输入 3 2" xfId="778"/>
    <cellStyle name="汇总 2" xfId="779"/>
    <cellStyle name="数量 3 2" xfId="780"/>
    <cellStyle name="sstot" xfId="781"/>
    <cellStyle name="_ET_STYLE_NoName_00__Book1_1 4" xfId="782"/>
    <cellStyle name="百分比 2 3 4" xfId="783"/>
    <cellStyle name="常规 2 3 2 3 2" xfId="784"/>
    <cellStyle name="60% - 强调文字颜色 6 2 2" xfId="785"/>
    <cellStyle name="Accent2 - 60% 3" xfId="786"/>
    <cellStyle name="常规 10" xfId="787"/>
    <cellStyle name="日期 2 2 2" xfId="788"/>
    <cellStyle name="标题 3 4" xfId="789"/>
    <cellStyle name="Accent4 2" xfId="790"/>
    <cellStyle name="Accent5" xfId="791"/>
    <cellStyle name="标题 1 4 2 2" xfId="792"/>
    <cellStyle name="20% - 强调文字颜色 3" xfId="793" builtinId="38"/>
    <cellStyle name="40% - 强调文字颜色 1 2 2" xfId="794"/>
    <cellStyle name="表标题 2" xfId="795"/>
    <cellStyle name="货币" xfId="796" builtinId="4"/>
    <cellStyle name="Accent1 2 2" xfId="797"/>
    <cellStyle name="常规 4 3" xfId="798"/>
    <cellStyle name="百分比 2 9 2" xfId="799"/>
    <cellStyle name="标题 6 2 2" xfId="800"/>
    <cellStyle name="标题 2 2" xfId="801"/>
    <cellStyle name="差 7" xfId="802"/>
    <cellStyle name="百分比 2 10" xfId="803"/>
    <cellStyle name="20% - 强调文字颜色 4" xfId="804" builtinId="42"/>
    <cellStyle name="40% - 强调文字颜色 4 3" xfId="805"/>
    <cellStyle name="Accent3 7" xfId="806"/>
    <cellStyle name="汇总 4 3 2" xfId="807"/>
    <cellStyle name="标题 3" xfId="808" builtinId="18"/>
    <cellStyle name="常规 19 2" xfId="809"/>
    <cellStyle name="标题 6 3" xfId="810"/>
    <cellStyle name="汇总 7" xfId="811"/>
    <cellStyle name="标题 2 4 2 2" xfId="812"/>
    <cellStyle name="数量 2 2 2" xfId="813"/>
    <cellStyle name="超链接" xfId="814" builtinId="8"/>
    <cellStyle name="_ET_STYLE_NoName_00__Book1_1 2 2" xfId="815"/>
    <cellStyle name="Accent4 9" xfId="816"/>
    <cellStyle name="强调文字颜色 2 3" xfId="817"/>
    <cellStyle name="检查单元格" xfId="818" builtinId="23"/>
    <cellStyle name="部门 2" xfId="819"/>
    <cellStyle name="Accent6 9" xfId="820"/>
    <cellStyle name="Accent2 9" xfId="821"/>
    <cellStyle name="Accent6 - 20% 3" xfId="822"/>
    <cellStyle name="好 2" xfId="823"/>
    <cellStyle name="百分比" xfId="824" builtinId="5"/>
    <cellStyle name="Accent6 - 40% 2 2" xfId="825"/>
    <cellStyle name="20% - 强调文字颜色 3 2" xfId="826"/>
    <cellStyle name="好_M01-1 2 2" xfId="827"/>
    <cellStyle name="超级链接" xfId="828"/>
    <cellStyle name="Accent5 - 60% 3" xfId="829"/>
    <cellStyle name="Percent [2]" xfId="830"/>
    <cellStyle name="60% - 强调文字颜色 1" xfId="831" builtinId="32"/>
    <cellStyle name="6mal" xfId="832"/>
    <cellStyle name="60% - 强调文字颜色 3" xfId="833" builtinId="40"/>
    <cellStyle name="常规 25 2" xfId="834"/>
    <cellStyle name="标题 7 3" xfId="835"/>
    <cellStyle name="强调文字颜色 1" xfId="836" builtinId="29"/>
    <cellStyle name="输入 5 2" xfId="837"/>
    <cellStyle name="链接单元格 3 2" xfId="838"/>
    <cellStyle name="常规 3 2 5" xfId="839"/>
    <cellStyle name="适中" xfId="840" builtinId="28"/>
    <cellStyle name="标题1 3 2" xfId="841"/>
    <cellStyle name="标题 1" xfId="842" builtinId="16"/>
    <cellStyle name="Accent2 - 60% 2 2" xfId="843"/>
    <cellStyle name="常规 3 4 3" xfId="844"/>
    <cellStyle name="_Book1_2" xfId="845"/>
    <cellStyle name="常规 3 5 2" xfId="846"/>
    <cellStyle name="40% - 强调文字颜色 1" xfId="847" builtinId="31"/>
    <cellStyle name="百分比 2 4 4" xfId="848"/>
    <cellStyle name="Accent6 5 2" xfId="849"/>
    <cellStyle name="标题 2 5 2" xfId="850"/>
    <cellStyle name="60% - 强调文字颜色 2" xfId="851" builtinId="36"/>
    <cellStyle name="标题 7 2" xfId="852"/>
    <cellStyle name="Accent5 2" xfId="853"/>
    <cellStyle name="Accent4 2 2" xfId="854"/>
    <cellStyle name="sstot 2" xfId="855"/>
    <cellStyle name="常规 2 6 2 2" xfId="856"/>
    <cellStyle name="标题 3 5" xfId="857"/>
    <cellStyle name="标题 6 2" xfId="858"/>
    <cellStyle name="60% - 强调文字颜色 3 2" xfId="859"/>
    <cellStyle name="_ET_STYLE_NoName_00__Book1_1 2" xfId="860"/>
    <cellStyle name="强调文字颜色 5 2 3" xfId="861"/>
    <cellStyle name="60% - 强调文字颜色 5 2 2 2" xfId="862"/>
    <cellStyle name="标题 2 3 4" xfId="863"/>
    <cellStyle name="常规 2 2 2 5" xfId="864"/>
    <cellStyle name="Accent4 - 40%" xfId="865"/>
    <cellStyle name="Accent2 - 20% 3" xfId="866"/>
    <cellStyle name="常规 7" xfId="867"/>
    <cellStyle name="标题 1 5 2" xfId="868"/>
    <cellStyle name="Accent5 5 2" xfId="869"/>
    <cellStyle name="千位分隔 2 2" xfId="870"/>
    <cellStyle name="超级链接 3" xfId="871"/>
    <cellStyle name="Accent6 5" xfId="872"/>
    <cellStyle name="注释 8" xfId="873"/>
    <cellStyle name="数量 3" xfId="874"/>
    <cellStyle name="标题 2 5" xfId="875"/>
    <cellStyle name="_Book1_2 2 2" xfId="876"/>
    <cellStyle name="常规 2 2 4 2" xfId="877"/>
    <cellStyle name="_Book1_2 2" xfId="878"/>
    <cellStyle name="日期" xfId="879"/>
    <cellStyle name="常规 2 3 3 2" xfId="880"/>
    <cellStyle name="Accent2 - 40% 2" xfId="881"/>
    <cellStyle name="常规 2 3 3 3 2" xfId="882"/>
    <cellStyle name="标题 1 6" xfId="883"/>
    <cellStyle name="PSChar" xfId="884"/>
    <cellStyle name="常规 2 7 2" xfId="885"/>
    <cellStyle name="Accent5 9" xfId="886"/>
    <cellStyle name="Accent3 2" xfId="887"/>
    <cellStyle name="千位分隔 6" xfId="888"/>
    <cellStyle name="40% - 强调文字颜色 3" xfId="889" builtinId="39"/>
    <cellStyle name="Accent1 6" xfId="890"/>
    <cellStyle name="60% - 强调文字颜色 1 2 3" xfId="891"/>
    <cellStyle name="Moneda_96 Risk" xfId="892"/>
    <cellStyle name="常规 3 2 3" xfId="893"/>
    <cellStyle name="常规 2 4 2" xfId="894"/>
    <cellStyle name="Accent1 - 40% 2 2" xfId="895"/>
    <cellStyle name="常规 2 3 3 2 2" xfId="896"/>
    <cellStyle name="Accent2 - 40% 2 2" xfId="897"/>
    <cellStyle name="千位分隔 2 2 2" xfId="898"/>
    <cellStyle name="百分比 8" xfId="899"/>
    <cellStyle name="常规 3 4 2" xfId="900"/>
    <cellStyle name="Date 3" xfId="901"/>
    <cellStyle name="寘嬫愗傝_Region Orders (2)" xfId="902"/>
    <cellStyle name="常规 2 2 11" xfId="903"/>
    <cellStyle name="百分比 2 2 4" xfId="904"/>
    <cellStyle name="百分比 2 8" xfId="905"/>
    <cellStyle name="标题 1 4 2" xfId="906"/>
    <cellStyle name="输入 4 2" xfId="907"/>
    <cellStyle name="链接单元格 2 2" xfId="908"/>
    <cellStyle name="_Book1" xfId="909"/>
    <cellStyle name="Accent5 4 2" xfId="910"/>
    <cellStyle name="Accent6 6" xfId="911"/>
    <cellStyle name="注释 3 2" xfId="912"/>
    <cellStyle name="t" xfId="913"/>
    <cellStyle name="Accent2 - 20% 2 2" xfId="914"/>
    <cellStyle name="Accent1 - 40%" xfId="915"/>
    <cellStyle name="标题 1 4 3" xfId="916"/>
    <cellStyle name="_弱电系统设备配置报价清单" xfId="917"/>
    <cellStyle name="Accent6 7" xfId="918"/>
    <cellStyle name="标题 2 7" xfId="919"/>
    <cellStyle name="适中 4 2 2" xfId="920"/>
    <cellStyle name="常规 2 12 2" xfId="921"/>
    <cellStyle name="Currency1" xfId="922"/>
    <cellStyle name="常规 2 10" xfId="923"/>
    <cellStyle name="_Book1_2 3" xfId="924"/>
    <cellStyle name="Accent6 2" xfId="925"/>
    <cellStyle name="Accent4 3 2" xfId="926"/>
    <cellStyle name="Accent5 - 60% 2 2" xfId="927"/>
    <cellStyle name="货币[0]" xfId="928" builtinId="7"/>
    <cellStyle name="强调文字颜色 2 2 2 2" xfId="929"/>
    <cellStyle name="常规 2 3 2 4" xfId="930"/>
    <cellStyle name="60% - 强调文字颜色 6 3" xfId="931"/>
    <cellStyle name="20% - 强调文字颜色 1 2 2" xfId="932"/>
    <cellStyle name="常规 6 4 2" xfId="933"/>
    <cellStyle name="Month 2" xfId="934"/>
    <cellStyle name="_Book1_1" xfId="935"/>
    <cellStyle name="20% - 强调文字颜色 4 2" xfId="936"/>
    <cellStyle name="百分比 2 10 2" xfId="937"/>
    <cellStyle name="40% - 强调文字颜色 1 2" xfId="938"/>
    <cellStyle name="表标题" xfId="939"/>
    <cellStyle name="_ET_STYLE_NoName_00__Book1_1" xfId="940"/>
    <cellStyle name="常规 2 3 3 4" xfId="941"/>
    <cellStyle name="no dec 2" xfId="942"/>
    <cellStyle name="Accent3 5 2" xfId="943"/>
    <cellStyle name="_Book1_2 2 3" xfId="944"/>
    <cellStyle name="好_2008年地州对账表(国库资金）" xfId="945"/>
    <cellStyle name="20% - 强调文字颜色 3 2 2" xfId="946"/>
    <cellStyle name="Accent6 4" xfId="947"/>
    <cellStyle name="超级链接 2" xfId="948"/>
    <cellStyle name="60% - 强调文字颜色 6" xfId="949" builtinId="52"/>
    <cellStyle name="_Book1_2 2 2 2" xfId="950"/>
    <cellStyle name="20% - 强调文字颜色 4 3" xfId="951"/>
    <cellStyle name="百分比 3 2" xfId="952"/>
    <cellStyle name="_Book1_3 2" xfId="953"/>
    <cellStyle name="Accent2 - 20%" xfId="954"/>
    <cellStyle name="百分比 2 3 3" xfId="955"/>
    <cellStyle name="常规 2 3" xfId="956"/>
    <cellStyle name="per.style" xfId="957"/>
    <cellStyle name="百分比 2 7 2" xfId="958"/>
    <cellStyle name="编号" xfId="959"/>
    <cellStyle name="Date 2 2" xfId="960"/>
    <cellStyle name="_Book1_3" xfId="961"/>
    <cellStyle name="解释性文本 2 2 2" xfId="962"/>
    <cellStyle name="_ET_STYLE_NoName_00__Book1_1 2 3" xfId="963"/>
    <cellStyle name="60% - 强调文字颜色 5" xfId="964" builtinId="48"/>
    <cellStyle name="60% - 强调文字颜色 4 2 3" xfId="965"/>
    <cellStyle name="60% - 强调文字颜色 4 3" xfId="966"/>
    <cellStyle name="好_0605石屏县" xfId="967"/>
    <cellStyle name="标题 2 2 2 2" xfId="968"/>
    <cellStyle name="60% - 强调文字颜色 2 2 2 2" xfId="969"/>
    <cellStyle name="标题 4 3 3" xfId="970"/>
    <cellStyle name="链接单元格" xfId="971" builtinId="24"/>
    <cellStyle name="Accent1 4" xfId="972"/>
    <cellStyle name="差_11大理" xfId="973"/>
    <cellStyle name="_ET_STYLE_NoName_00__Book1_1 3 2" xfId="974"/>
    <cellStyle name="0,0_x005f_x000d__x005f_x000a_NA_x005f_x000d__x005f_x000a_" xfId="975"/>
    <cellStyle name="60% - 强调文字颜色 6 2 3" xfId="976"/>
    <cellStyle name="_关闭破产企业已移交地方管理中小学校退休教师情况明细表(1)" xfId="977"/>
    <cellStyle name="计算" xfId="978" builtinId="22"/>
    <cellStyle name="RowLevel_0" xfId="979"/>
    <cellStyle name="Header1" xfId="980"/>
    <cellStyle name="标题 4" xfId="981" builtinId="19"/>
    <cellStyle name="常规 19 3" xfId="982"/>
    <cellStyle name="标题 6 4" xfId="983"/>
    <cellStyle name="注释 5" xfId="984"/>
    <cellStyle name="Accent1 - 20% 2" xfId="985"/>
    <cellStyle name="常规 4" xfId="986"/>
    <cellStyle name="百分比 2 5 2" xfId="987"/>
    <cellStyle name="百分比 6" xfId="988"/>
    <cellStyle name="常规 2 4 2 4" xfId="989"/>
    <cellStyle name="20% - 强调文字颜色 2 2 2" xfId="990"/>
    <cellStyle name="Accent3 8" xfId="991"/>
    <cellStyle name="60% - 强调文字颜色 3 2 2 2" xfId="992"/>
    <cellStyle name="分级显示行_1_Book1" xfId="993"/>
    <cellStyle name="常规 2 2 3 2" xfId="994"/>
    <cellStyle name="20% - 强调文字颜色 2 3" xfId="995"/>
    <cellStyle name="差 2 2 2" xfId="996"/>
    <cellStyle name="Mon閠aire [0]_!!!GO" xfId="997"/>
    <cellStyle name="Accent3 - 40% 2 2" xfId="998"/>
    <cellStyle name="标题 1 2 2 2" xfId="999"/>
    <cellStyle name="捠壿 [0.00]_Region Orders (2)" xfId="1000"/>
    <cellStyle name="标题 2 3 2" xfId="1001"/>
    <cellStyle name="常规 15 2 2" xfId="1002"/>
    <cellStyle name="百分比 2 6 2" xfId="1003"/>
    <cellStyle name="商品名称 3 2" xfId="1004"/>
    <cellStyle name="标题 10" xfId="1005"/>
    <cellStyle name="Accent4 5 2" xfId="1006"/>
    <cellStyle name="百分比 2 4" xfId="1007"/>
    <cellStyle name="差_0605石屏" xfId="1008"/>
    <cellStyle name="Accent3 - 60%" xfId="1009"/>
    <cellStyle name="标题 3 2" xfId="1010"/>
    <cellStyle name="Accent3 - 60% 2" xfId="1011"/>
    <cellStyle name="标题 3 2 2" xfId="1012"/>
    <cellStyle name="百分比 3 4" xfId="1013"/>
    <cellStyle name="Accent3 - 60% 2 2" xfId="1014"/>
    <cellStyle name="标题 3 2 2 2" xfId="1015"/>
    <cellStyle name="强调文字颜色 1 2" xfId="1016"/>
    <cellStyle name="Accent3 - 60% 3" xfId="1017"/>
    <cellStyle name="Linked Cells" xfId="1018"/>
    <cellStyle name="标题 3 2 3" xfId="1019"/>
    <cellStyle name="常规 2 2 5 2" xfId="1020"/>
    <cellStyle name="差_1110洱源" xfId="1021"/>
    <cellStyle name="Accent3 9" xfId="1022"/>
    <cellStyle name="部门 2 2 2" xfId="1023"/>
    <cellStyle name="常规 4 3 2 2 2" xfId="1024"/>
    <cellStyle name="百分比 2 6" xfId="1025"/>
    <cellStyle name="60% - 强调文字颜色 2 3 2" xfId="1026"/>
    <cellStyle name="Accent4 - 20%" xfId="1027"/>
    <cellStyle name="商品名称 2" xfId="1028"/>
    <cellStyle name="好_11大理 2 2" xfId="1029"/>
    <cellStyle name="Accent4 4" xfId="1030"/>
    <cellStyle name="Accent4 - 20% 2" xfId="1031"/>
    <cellStyle name="商品名称 2 2" xfId="1032"/>
    <cellStyle name="Accent4 4 2" xfId="1033"/>
    <cellStyle name="计算 4 3" xfId="1034"/>
    <cellStyle name="注释 2" xfId="1035"/>
    <cellStyle name="Milliers [0]_!!!GO" xfId="1036"/>
    <cellStyle name="输入 4 3" xfId="1037"/>
    <cellStyle name="链接单元格 2 3" xfId="1038"/>
    <cellStyle name="t_HVAC Equipment (3)" xfId="1039"/>
    <cellStyle name="Accent6 8" xfId="1040"/>
    <cellStyle name="t_HVAC Equipment (3) 2" xfId="1041"/>
    <cellStyle name="百分比 2 4 2" xfId="1042"/>
    <cellStyle name="PSInt" xfId="1043"/>
    <cellStyle name="差_0605石屏 2" xfId="1044"/>
    <cellStyle name="百分比 2 4 2 2" xfId="1045"/>
    <cellStyle name="差_0605石屏 2 2" xfId="1046"/>
    <cellStyle name="Accent6 - 40%" xfId="1047"/>
    <cellStyle name="好" xfId="1048" builtinId="26"/>
    <cellStyle name="Accent6 - 40% 2" xfId="1049"/>
    <cellStyle name="Accent4 - 40% 3" xfId="1050"/>
    <cellStyle name="标题 2 4 3" xfId="1051"/>
    <cellStyle name="Accent4 - 60% 2" xfId="1052"/>
    <cellStyle name="标题 4 4 2" xfId="1053"/>
    <cellStyle name="Accent4 - 60% 2 2" xfId="1054"/>
    <cellStyle name="20% - 强调文字颜色 5" xfId="1055" builtinId="46"/>
    <cellStyle name="百分比 2 11" xfId="1056"/>
    <cellStyle name="60% - 强调文字颜色 2 2 2" xfId="1057"/>
    <cellStyle name="Accent4 - 60% 3" xfId="1058"/>
    <cellStyle name="标题 4 4 3" xfId="1059"/>
    <cellStyle name="汇总 2 4 2" xfId="1060"/>
    <cellStyle name="注释 4 3" xfId="1061"/>
    <cellStyle name="New Times Roman" xfId="1062"/>
    <cellStyle name="Accent6" xfId="1063"/>
    <cellStyle name="Accent4 3" xfId="1064"/>
    <cellStyle name="Accent4 - 20% 2 2" xfId="1065"/>
    <cellStyle name="PSHeading 5" xfId="1066"/>
    <cellStyle name="常规 2 2 6 2" xfId="1067"/>
    <cellStyle name="警告文本 2 2" xfId="1068"/>
    <cellStyle name="百分比 4 2 2" xfId="1069"/>
    <cellStyle name="标题 1 2 4" xfId="1070"/>
    <cellStyle name="常规 94" xfId="1071"/>
    <cellStyle name="常规 3 4 2 2" xfId="1072"/>
    <cellStyle name="Input [yellow] 3" xfId="1073"/>
    <cellStyle name="Accent4 8" xfId="1074"/>
    <cellStyle name="Accent5 - 20% 2 2" xfId="1075"/>
    <cellStyle name="常规 430" xfId="1076"/>
    <cellStyle name="千位分隔 3 2 2" xfId="1077"/>
    <cellStyle name="Accent5 - 20% 3" xfId="1078"/>
    <cellStyle name="Percent [2] 2" xfId="1079"/>
    <cellStyle name="千位分隔 3 3" xfId="1080"/>
    <cellStyle name="标题 3 6" xfId="1081"/>
    <cellStyle name="标题 2 3 3" xfId="1082"/>
    <cellStyle name="Accent5 - 60%" xfId="1083"/>
    <cellStyle name="Accent5 - 60% 2" xfId="1084"/>
    <cellStyle name="Category" xfId="1085"/>
    <cellStyle name="Category 2" xfId="1086"/>
    <cellStyle name="PSDate" xfId="1087"/>
    <cellStyle name="常规 16 2" xfId="1088"/>
    <cellStyle name="标题 3 3" xfId="1089"/>
    <cellStyle name="60% - 强调文字颜色 5 2 2" xfId="1090"/>
    <cellStyle name="Comma [0]_!!!GO" xfId="1091"/>
    <cellStyle name="PSInt 2" xfId="1092"/>
    <cellStyle name="标题 1 3 3" xfId="1093"/>
    <cellStyle name="注释 3 2 2" xfId="1094"/>
    <cellStyle name="t 2" xfId="1095"/>
    <cellStyle name="差_0502通海县 2" xfId="1096"/>
    <cellStyle name="输入 3 4" xfId="1097"/>
    <cellStyle name="输出 3 2 2" xfId="1098"/>
    <cellStyle name="适中 2 2 2" xfId="1099"/>
    <cellStyle name="汇总 4" xfId="1100"/>
    <cellStyle name="标题 2" xfId="1101" builtinId="17"/>
    <cellStyle name="百分比 2 3 2 2 2" xfId="1102"/>
    <cellStyle name="汇总 5" xfId="1103"/>
    <cellStyle name="Accent5 8" xfId="1104"/>
    <cellStyle name="千位分隔 5" xfId="1105"/>
    <cellStyle name="ColLevel_0" xfId="1106"/>
    <cellStyle name="差_0502通海县" xfId="1107"/>
    <cellStyle name="Accent6 - 40% 3" xfId="1108"/>
    <cellStyle name="Accent6 - 60% 2" xfId="1109"/>
    <cellStyle name="标题 8 2" xfId="1110"/>
    <cellStyle name="Accent6 - 60% 3" xfId="1111"/>
    <cellStyle name="常规 26 2" xfId="1112"/>
    <cellStyle name="标题 8 3" xfId="1113"/>
    <cellStyle name="差" xfId="1114" builtinId="27"/>
    <cellStyle name="百分比 2 4 3" xfId="1115"/>
    <cellStyle name="差_0605石屏 3" xfId="1116"/>
    <cellStyle name="40% - 强调文字颜色 5 2 2" xfId="1117"/>
    <cellStyle name="args.style" xfId="1118"/>
    <cellStyle name="Comma_!!!GO" xfId="1119"/>
    <cellStyle name="常规 2 3 6" xfId="1120"/>
    <cellStyle name="Accent3 2 2" xfId="1121"/>
    <cellStyle name="千位分隔 6 2" xfId="1122"/>
    <cellStyle name="分级显示列_1_Book1" xfId="1123"/>
    <cellStyle name="标题 3 3 2" xfId="1124"/>
    <cellStyle name="Date 2" xfId="1125"/>
    <cellStyle name="汇总 4 5" xfId="1126"/>
    <cellStyle name="百分比 2 2 3" xfId="1127"/>
    <cellStyle name="常规 3 2 3 2" xfId="1128"/>
    <cellStyle name="百分比 2 7" xfId="1129"/>
    <cellStyle name="Grey" xfId="1130"/>
    <cellStyle name="强调文字颜色 5 2 2" xfId="1131"/>
    <cellStyle name="Accent4 - 40% 2" xfId="1132"/>
    <cellStyle name="千位分隔 2 4" xfId="1133"/>
    <cellStyle name="Accent1 8" xfId="1134"/>
    <cellStyle name="百分比 3 2 2" xfId="1135"/>
    <cellStyle name="Accent4 - 40% 2 2" xfId="1136"/>
    <cellStyle name="千位分隔 2 4 2" xfId="1137"/>
    <cellStyle name="Input [yellow] 2 2" xfId="1138"/>
    <cellStyle name="Input [yellow] 2 3" xfId="1139"/>
    <cellStyle name="Input [yellow] 3 2" xfId="1140"/>
    <cellStyle name="差_11大理 2" xfId="1141"/>
    <cellStyle name="常规 2 2 3 3" xfId="1142"/>
    <cellStyle name="Input Cells" xfId="1143"/>
    <cellStyle name="Millares [0]_96 Risk" xfId="1144"/>
    <cellStyle name="常规 2 2 2 2" xfId="1145"/>
    <cellStyle name="差 8" xfId="1146"/>
    <cellStyle name="常规 10 2" xfId="1147"/>
    <cellStyle name="Millares_96 Risk" xfId="1148"/>
    <cellStyle name="千位分隔 2 3 2" xfId="1149"/>
    <cellStyle name="汇总 4 4 2" xfId="1150"/>
    <cellStyle name="百分比 2 2 2 2" xfId="1151"/>
    <cellStyle name="PSHeading 2" xfId="1152"/>
    <cellStyle name="好_1110洱源 2 2" xfId="1153"/>
    <cellStyle name="Accent3 3" xfId="1154"/>
    <cellStyle name="千位分隔 7" xfId="1155"/>
    <cellStyle name="20% - 强调文字颜色 1 3" xfId="1156"/>
    <cellStyle name="PSHeading 3 2" xfId="1157"/>
    <cellStyle name="no dec" xfId="1158"/>
    <cellStyle name="百分比 2 2 2 2 2" xfId="1159"/>
    <cellStyle name="PSHeading 2 2" xfId="1160"/>
    <cellStyle name="差_11大理 3" xfId="1161"/>
    <cellStyle name="常规 2 2 3 4" xfId="1162"/>
    <cellStyle name="PSHeading 2 2 2" xfId="1163"/>
    <cellStyle name="Accent2 4 2" xfId="1164"/>
    <cellStyle name="好 5" xfId="1165"/>
    <cellStyle name="标题 2 6" xfId="1166"/>
    <cellStyle name="no dec 2 2" xfId="1167"/>
    <cellStyle name="Accent6 - 20% 2" xfId="1168"/>
    <cellStyle name="Accent2 8" xfId="1169"/>
    <cellStyle name="百分比 3 3 2" xfId="1170"/>
    <cellStyle name="PSHeading 2 3" xfId="1171"/>
    <cellStyle name="no dec 3" xfId="1172"/>
    <cellStyle name="Normal - Style1" xfId="1173"/>
    <cellStyle name="适中 3 2" xfId="1174"/>
    <cellStyle name="借出原因 2 2 2" xfId="1175"/>
    <cellStyle name="输出 4 2" xfId="1176"/>
    <cellStyle name="差 3" xfId="1177"/>
    <cellStyle name="常规 19 10" xfId="1178"/>
    <cellStyle name="Normal_!!!GO" xfId="1179"/>
    <cellStyle name="常规 2 3 4" xfId="1180"/>
    <cellStyle name="PSHeading 4" xfId="1181"/>
    <cellStyle name="Percent_!!!GO" xfId="1182"/>
    <cellStyle name="PSChar 2" xfId="1183"/>
    <cellStyle name="输入 2 2" xfId="1184"/>
    <cellStyle name="标题 4 2 2 2" xfId="1185"/>
    <cellStyle name="常规 11 3 2" xfId="1186"/>
    <cellStyle name="编号 2 2" xfId="1187"/>
    <cellStyle name="PSHeading 3 3" xfId="1188"/>
    <cellStyle name="部门 3" xfId="1189"/>
    <cellStyle name="编号 2 2 2" xfId="1190"/>
    <cellStyle name="PSDate 2" xfId="1191"/>
    <cellStyle name="PSDec" xfId="1192"/>
    <cellStyle name="编号 4" xfId="1193"/>
    <cellStyle name="警告文本 5 3" xfId="1194"/>
    <cellStyle name="PSDec 2" xfId="1195"/>
    <cellStyle name="汇总 4 4" xfId="1196"/>
    <cellStyle name="百分比 2 2 2" xfId="1197"/>
    <cellStyle name="PSHeading" xfId="1198"/>
    <cellStyle name="Accent4" xfId="1199"/>
    <cellStyle name="差 3 2 2" xfId="1200"/>
    <cellStyle name="PSHeading 2 2 3" xfId="1201"/>
    <cellStyle name="好 6" xfId="1202"/>
    <cellStyle name="百分比 2 2 2 3" xfId="1203"/>
    <cellStyle name="PSHeading 3" xfId="1204"/>
    <cellStyle name="Accent3 4" xfId="1205"/>
    <cellStyle name="千位分隔 8" xfId="1206"/>
    <cellStyle name="部门" xfId="1207"/>
    <cellStyle name="Standard_AREAS" xfId="1208"/>
    <cellStyle name="常规 2 3 4 2" xfId="1209"/>
    <cellStyle name="20% - 强调文字颜色 5 2" xfId="1210"/>
    <cellStyle name="百分比 2 11 2" xfId="1211"/>
    <cellStyle name="百分比 7 2" xfId="1212"/>
    <cellStyle name="20% - 强调文字颜色 6" xfId="1213" builtinId="50"/>
    <cellStyle name="标题 4 4 2 2" xfId="1214"/>
    <cellStyle name="百分比 2 12" xfId="1215"/>
    <cellStyle name="百分比 2 3" xfId="1216"/>
    <cellStyle name="常规 3 3 2 3" xfId="1217"/>
    <cellStyle name="常规_Sheet3" xfId="1218"/>
    <cellStyle name="汇总 5 4" xfId="1219"/>
    <cellStyle name="百分比 2 3 2" xfId="1220"/>
    <cellStyle name="标题" xfId="1221" builtinId="15"/>
    <cellStyle name="百分比 2 3 2 2" xfId="1222"/>
    <cellStyle name="百分比 2 3 2 3" xfId="1223"/>
    <cellStyle name="差 2" xfId="1224"/>
    <cellStyle name="百分比 2 4 3 2" xfId="1225"/>
    <cellStyle name="标题 2 3" xfId="1226"/>
    <cellStyle name="常规 15 2" xfId="1227"/>
    <cellStyle name="标题 2 2 3" xfId="1228"/>
    <cellStyle name="输出 8" xfId="1229"/>
    <cellStyle name="适中 7" xfId="1230"/>
    <cellStyle name="好 2 3" xfId="1231"/>
    <cellStyle name="百分比 3" xfId="1232"/>
    <cellStyle name="差 2 4" xfId="1233"/>
    <cellStyle name="Accent6 - 20%" xfId="1234"/>
    <cellStyle name="百分比 3 3" xfId="1235"/>
    <cellStyle name="常规 11 3" xfId="1236"/>
    <cellStyle name="0,0_x000d__x000a_NA_x000d__x000a_" xfId="1237"/>
    <cellStyle name="编号 2" xfId="1238"/>
    <cellStyle name="常规 2 2 6" xfId="1239"/>
    <cellStyle name="千位分隔 5 2" xfId="1240"/>
    <cellStyle name="百分比 6 2" xfId="1241"/>
    <cellStyle name="百分比 8 2" xfId="1242"/>
    <cellStyle name="千位[0]_ 方正PC" xfId="1243"/>
    <cellStyle name="编号 2 3" xfId="1244"/>
    <cellStyle name="常规 11 4" xfId="1245"/>
    <cellStyle name="百分比 2 2 3 2" xfId="1246"/>
    <cellStyle name="编号 3" xfId="1247"/>
    <cellStyle name="标题 1 3 2 2" xfId="1248"/>
    <cellStyle name="好_1110洱源" xfId="1249"/>
    <cellStyle name="常规 8" xfId="1250"/>
    <cellStyle name="标题 1 5 3" xfId="1251"/>
    <cellStyle name="标题 2 3 2 2" xfId="1252"/>
    <cellStyle name="标题 2 5 3" xfId="1253"/>
    <cellStyle name="输入 6" xfId="1254"/>
    <cellStyle name="链接单元格 4" xfId="1255"/>
    <cellStyle name="标题 3 3 2 2" xfId="1256"/>
    <cellStyle name="标题 3 3 3" xfId="1257"/>
    <cellStyle name="标题 3 4 3" xfId="1258"/>
    <cellStyle name="适中 3 4" xfId="1259"/>
    <cellStyle name="输出 4 4" xfId="1260"/>
    <cellStyle name="差 5" xfId="1261"/>
    <cellStyle name="常规 2 6 2 2 2" xfId="1262"/>
    <cellStyle name="标题 3 5 2" xfId="1263"/>
    <cellStyle name="标题 3 5 3" xfId="1264"/>
    <cellStyle name="20% - 强调文字颜色 4 2 2" xfId="1265"/>
    <cellStyle name="标题 3 7" xfId="1266"/>
    <cellStyle name="输入" xfId="1267" builtinId="20"/>
    <cellStyle name="标题 4 2" xfId="1268"/>
    <cellStyle name="输入 3" xfId="1269"/>
    <cellStyle name="汇总" xfId="1270" builtinId="25"/>
    <cellStyle name="标题 4 2 3" xfId="1271"/>
    <cellStyle name="输入 4" xfId="1272"/>
    <cellStyle name="链接单元格 2" xfId="1273"/>
    <cellStyle name="Accent1 4 2" xfId="1274"/>
    <cellStyle name="标题 4 2 4" xfId="1275"/>
    <cellStyle name="千位分隔 4 2" xfId="1276"/>
    <cellStyle name="常规 17 2 2" xfId="1277"/>
    <cellStyle name="标题 4 3 2" xfId="1278"/>
    <cellStyle name="标题 4 3 2 2" xfId="1279"/>
    <cellStyle name="常规 2 6 3 2" xfId="1280"/>
    <cellStyle name="标题 4 5" xfId="1281"/>
    <cellStyle name="输入 2 3" xfId="1282"/>
    <cellStyle name="标题 4 5 2" xfId="1283"/>
    <cellStyle name="输入 2 4" xfId="1284"/>
    <cellStyle name="标题 4 5 3" xfId="1285"/>
    <cellStyle name="标题 4 6" xfId="1286"/>
    <cellStyle name="标题 4 7" xfId="1287"/>
    <cellStyle name="标题 5" xfId="1288"/>
    <cellStyle name="标题 5 2" xfId="1289"/>
    <cellStyle name="好 3" xfId="1290"/>
    <cellStyle name="标题 5 2 2" xfId="1291"/>
    <cellStyle name="常规 18 2" xfId="1292"/>
    <cellStyle name="常规 5 42" xfId="1293"/>
    <cellStyle name="标题 5 3" xfId="1294"/>
    <cellStyle name="常规 18 3" xfId="1295"/>
    <cellStyle name="标题 5 4" xfId="1296"/>
    <cellStyle name="标题 7" xfId="1297"/>
    <cellStyle name="常规 2 7" xfId="1298"/>
    <cellStyle name="标题 4 2 2" xfId="1299"/>
    <cellStyle name="输入 2" xfId="1300"/>
    <cellStyle name="常规 2 8" xfId="1301"/>
    <cellStyle name="标题 9" xfId="1302"/>
    <cellStyle name="差 4 2" xfId="1303"/>
    <cellStyle name="百分比 9" xfId="1304"/>
    <cellStyle name="标题1 2" xfId="1305"/>
    <cellStyle name="PSSpacer" xfId="1306"/>
    <cellStyle name="标题1 2 2 2" xfId="1307"/>
    <cellStyle name="标题1 2 3" xfId="1308"/>
    <cellStyle name="部门 2 2" xfId="1309"/>
    <cellStyle name="检查单元格 2" xfId="1310"/>
    <cellStyle name="强调文字颜色 2 3 2" xfId="1311"/>
    <cellStyle name="部门 2 3" xfId="1312"/>
    <cellStyle name="部门 3 2" xfId="1313"/>
    <cellStyle name="解释性文本 5 2" xfId="1314"/>
    <cellStyle name="差 2 2" xfId="1315"/>
    <cellStyle name="解释性文本 5 3" xfId="1316"/>
    <cellStyle name="解释性文本 6" xfId="1317"/>
    <cellStyle name="适中 3 2 2" xfId="1318"/>
    <cellStyle name="输出 4 2 2" xfId="1319"/>
    <cellStyle name="差 3 2" xfId="1320"/>
    <cellStyle name="差 3 4" xfId="1321"/>
    <cellStyle name="Accent5 - 40%" xfId="1322"/>
    <cellStyle name="解释性文本 7" xfId="1323"/>
    <cellStyle name="百分比 9 2" xfId="1324"/>
    <cellStyle name="标题1 2 2" xfId="1325"/>
    <cellStyle name="差 4 2 2" xfId="1326"/>
    <cellStyle name="标题1 3" xfId="1327"/>
    <cellStyle name="差 4 3" xfId="1328"/>
    <cellStyle name="标题1 4" xfId="1329"/>
    <cellStyle name="差 4 4" xfId="1330"/>
    <cellStyle name="强调文字颜色 3" xfId="1331" builtinId="37"/>
    <cellStyle name="差_0502通海县 2 2" xfId="1332"/>
    <cellStyle name="链接单元格 4 4" xfId="1333"/>
    <cellStyle name="差_0605石屏县" xfId="1334"/>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2.xml"/><Relationship Id="rId45" Type="http://schemas.openxmlformats.org/officeDocument/2006/relationships/externalLink" Target="externalLinks/externalLink11.xml"/><Relationship Id="rId44" Type="http://schemas.openxmlformats.org/officeDocument/2006/relationships/externalLink" Target="externalLinks/externalLink10.xml"/><Relationship Id="rId43" Type="http://schemas.openxmlformats.org/officeDocument/2006/relationships/externalLink" Target="externalLinks/externalLink9.xml"/><Relationship Id="rId42" Type="http://schemas.openxmlformats.org/officeDocument/2006/relationships/externalLink" Target="externalLinks/externalLink8.xml"/><Relationship Id="rId41" Type="http://schemas.openxmlformats.org/officeDocument/2006/relationships/externalLink" Target="externalLinks/externalLink7.xml"/><Relationship Id="rId40" Type="http://schemas.openxmlformats.org/officeDocument/2006/relationships/externalLink" Target="externalLinks/externalLink6.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10.124.6.233/&#20840;&#20307;&#20154;&#21592;/02&#24179;&#34913;&#22788;/01&#36130;&#21147;&#21450;&#39044;&#20915;&#31639;&#25253;&#21578;/2018&#24180;/&#24180;&#21021;&#20154;&#20195;&#20250;/&#36807;&#31243;/RecoveredExternalLink2"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Budgetserver/&#39044;&#31639;&#21496;/BY/YS3/97&#20915;&#31639;&#21306;&#21439;&#26368;&#21518;&#27719;&#246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home/user/.config/com.360.browser/Default/DirectOpenDownloadCache/10.124.6.233/&#20840;&#20307;&#20154;&#21592;/02&#24179;&#34913;&#22788;/01&#36130;&#21147;&#21450;&#39044;&#20915;&#31639;&#25253;&#21578;/2018&#24180;/&#24180;&#21021;&#20154;&#20195;&#20250;/&#36807;&#31243;/RecoveredExternalLink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D:/2022&#24180;/2022&#24180;&#39044;&#31639;/2022&#24180;&#39044;&#31639;&#26368;&#32456;&#31295;/02.2021&#24180;&#29577;&#28330;&#24066;&#21450;&#24066;&#26412;&#32423;&#22320;&#26041;&#36130;&#25919;&#25910;&#25903;&#25191;&#34892;&#24773;&#20917;&#21450;2022&#24180;&#39044;&#31639;&#33609;&#26696;-0121&#21360;&#21047;&#2925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config/com.360.browser/Default/DirectOpenDownloadCach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Users/Administrator/Desktop/02.2021&#24180;&#29577;&#28330;&#24066;&#21450;&#24066;&#26412;&#32423;&#22320;&#26041;&#36130;&#25919;&#25910;&#25903;&#25191;&#34892;&#24773;&#20917;&#21450;2022&#24180;&#39044;&#31639;&#33609;&#26696;-0121&#21360;&#21047;&#29256; (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D:/2021&#24180;/&#24037;&#20316;&#36164;&#26009;/2021&#24180;&#39044;&#31639;/2021&#24180;&#39044;&#31639;&#33609;&#26696;&#26368;&#32456;&#29256;/02.2020&#24180;&#29577;&#28330;&#24066;&#21450;&#24066;&#26412;&#32423;&#22320;&#26041;&#36130;&#25919;&#25910;&#25903;&#25191;&#34892;&#24773;&#20917;&#21450;2021&#24180;&#39044;&#31639;&#33609;&#26696;0115&#65288;&#24050;&#25490;&#2925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NTS01/jhc/unzipped/Eastern Airline FE/GP/tamer/WINDOWS/GP_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NTS01/jhc/CHR/ARBEJDE/Q4D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SHANGHAI_LF/&#39044;&#31639;&#22788;/BY/YS3/97&#20915;&#31639;&#21306;&#21439;&#26368;&#21518;&#27719;&#246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NTS01/jhc/unzipped/Eastern Airline FE/GP/tamer/DOS/TEMP/GPTLBX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H:/Users/john/Desktop/2020&#24180;&#35843;&#25972;&#39044;&#31639;/02.&#27719;&#24635;&#25552;&#21462;&#25968;&#25454;/02&#24066;&#26412;&#32423;2020&#24180;&#39044;&#31639;&#35843;&#25972;&#30003;&#25253;&#34920;-&#27719;&#24635; - 02-2&#24050;&#26680;&#23545;&#65288;SX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C01-1"/>
      <sheetName val="参数表"/>
      <sheetName val="区划对应表"/>
      <sheetName val="四月份月报"/>
      <sheetName val="本年收入合计"/>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农业人口"/>
      <sheetName val="事业发展"/>
      <sheetName val="行政区划"/>
      <sheetName val="POWER ASSUMPTIONS"/>
      <sheetName val="村级支出"/>
      <sheetName val="2007"/>
      <sheetName val="农业用地"/>
      <sheetName val="D011H403"/>
      <sheetName val="一般预算收入"/>
      <sheetName val="基础数据"/>
      <sheetName val="1-4余额表"/>
      <sheetName val="_ESList"/>
      <sheetName val="人员支出"/>
      <sheetName val="封面"/>
      <sheetName val="XL4Poppy"/>
      <sheetName val="Toolbox"/>
      <sheetName val="Sheet1"/>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_x005f"/>
      <sheetName val="_x005f_x005f_x005F"/>
      <sheetName val="_x005f_x005f_"/>
      <sheetName val="项目类型"/>
      <sheetName val="基础表"/>
      <sheetName val="_x005f_x0000__x005f_x0000__x005"/>
      <sheetName val="_x005f_x005f_x005f_x0000__x005f"/>
      <sheetName val="_x005f_x005f_x005f_x005f_"/>
      <sheetName val="汇总"/>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封面"/>
      <sheetName val="目录"/>
      <sheetName val="01收支简表"/>
      <sheetName val="01-1"/>
      <sheetName val="01-2"/>
      <sheetName val="02"/>
      <sheetName val="03市本级收支简表 "/>
      <sheetName val="03-1"/>
      <sheetName val="03-2"/>
      <sheetName val="04"/>
      <sheetName val="05"/>
      <sheetName val="06"/>
      <sheetName val="07"/>
      <sheetName val="08"/>
      <sheetName val="09"/>
      <sheetName val="10"/>
      <sheetName val="11"/>
      <sheetName val="12"/>
      <sheetName val="13"/>
      <sheetName val="14"/>
      <sheetName val="15"/>
      <sheetName val="16"/>
      <sheetName val="17"/>
      <sheetName val="18"/>
      <sheetName val="19"/>
      <sheetName val="20收支简表"/>
      <sheetName val="20-1"/>
      <sheetName val="20-2"/>
      <sheetName val="21"/>
      <sheetName val="22市本级收支简表 "/>
      <sheetName val="22-1"/>
      <sheetName val="2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B1" t="str">
            <v>2022年玉溪市政府性基金预算支出情况表</v>
          </cell>
        </row>
        <row r="2">
          <cell r="B2" t="str">
            <v>表二十八</v>
          </cell>
        </row>
        <row r="3">
          <cell r="A3" t="str">
            <v>科目编码</v>
          </cell>
          <cell r="B3" t="str">
            <v>项目</v>
          </cell>
          <cell r="C3" t="str">
            <v>2021年执行数</v>
          </cell>
          <cell r="D3" t="str">
            <v>2022年预算数</v>
          </cell>
        </row>
        <row r="4">
          <cell r="A4" t="str">
            <v>207</v>
          </cell>
          <cell r="B4" t="str">
            <v>一、文化旅游体育与传媒支出</v>
          </cell>
          <cell r="C4">
            <v>30</v>
          </cell>
          <cell r="D4">
            <v>176</v>
          </cell>
        </row>
        <row r="5">
          <cell r="A5" t="str">
            <v>20707</v>
          </cell>
          <cell r="B5" t="str">
            <v>   国家电影事业发展专项资金安排的支出</v>
          </cell>
        </row>
        <row r="5">
          <cell r="D5">
            <v>82</v>
          </cell>
        </row>
        <row r="6">
          <cell r="A6" t="str">
            <v>2070701</v>
          </cell>
          <cell r="B6" t="str">
            <v>      资助国产影片放映</v>
          </cell>
        </row>
        <row r="6">
          <cell r="D6">
            <v>3</v>
          </cell>
        </row>
        <row r="7">
          <cell r="A7" t="str">
            <v>2070702</v>
          </cell>
          <cell r="B7" t="str">
            <v>      资助影院建设</v>
          </cell>
        </row>
        <row r="7">
          <cell r="D7">
            <v>60</v>
          </cell>
        </row>
        <row r="8">
          <cell r="A8" t="str">
            <v>2070703</v>
          </cell>
          <cell r="B8" t="str">
            <v>      资助少数民族语电影译制</v>
          </cell>
        </row>
        <row r="8">
          <cell r="D8">
            <v>0</v>
          </cell>
        </row>
        <row r="9">
          <cell r="A9" t="str">
            <v>2070704</v>
          </cell>
          <cell r="B9" t="str">
            <v>      购买农村电影公益性放映版权服务</v>
          </cell>
        </row>
        <row r="9">
          <cell r="D9">
            <v>0</v>
          </cell>
        </row>
        <row r="10">
          <cell r="A10" t="str">
            <v>2070799</v>
          </cell>
          <cell r="B10" t="str">
            <v>      其他国家电影事业发展专项资金支出</v>
          </cell>
        </row>
        <row r="10">
          <cell r="D10">
            <v>19</v>
          </cell>
        </row>
        <row r="11">
          <cell r="A11" t="str">
            <v>20709</v>
          </cell>
          <cell r="B11" t="str">
            <v>   旅游发展基金支出</v>
          </cell>
          <cell r="C11">
            <v>30</v>
          </cell>
          <cell r="D11">
            <v>94</v>
          </cell>
        </row>
        <row r="12">
          <cell r="A12" t="str">
            <v>2070901</v>
          </cell>
          <cell r="B12" t="str">
            <v>      宣传促销</v>
          </cell>
        </row>
        <row r="12">
          <cell r="D12">
            <v>0</v>
          </cell>
        </row>
        <row r="13">
          <cell r="A13" t="str">
            <v>2070902</v>
          </cell>
          <cell r="B13" t="str">
            <v>      行业规划</v>
          </cell>
        </row>
        <row r="13">
          <cell r="D13">
            <v>0</v>
          </cell>
        </row>
        <row r="14">
          <cell r="A14" t="str">
            <v>2070903</v>
          </cell>
          <cell r="B14" t="str">
            <v>      旅游事业补助</v>
          </cell>
        </row>
        <row r="14">
          <cell r="D14">
            <v>0</v>
          </cell>
        </row>
        <row r="15">
          <cell r="A15" t="str">
            <v>2070904</v>
          </cell>
          <cell r="B15" t="str">
            <v>      地方旅游开发项目补助</v>
          </cell>
          <cell r="C15">
            <v>30</v>
          </cell>
          <cell r="D15">
            <v>94</v>
          </cell>
        </row>
        <row r="16">
          <cell r="A16" t="str">
            <v>2070999</v>
          </cell>
          <cell r="B16" t="str">
            <v>      其他旅游发展基金支出 </v>
          </cell>
        </row>
        <row r="16">
          <cell r="D16">
            <v>0</v>
          </cell>
        </row>
        <row r="17">
          <cell r="A17" t="str">
            <v>20710</v>
          </cell>
          <cell r="B17" t="str">
            <v>   国家电影事业发展专项资金对应专项债务收入安排的支出</v>
          </cell>
        </row>
        <row r="17">
          <cell r="D17">
            <v>0</v>
          </cell>
        </row>
        <row r="18">
          <cell r="A18" t="str">
            <v>2071001</v>
          </cell>
          <cell r="B18" t="str">
            <v>      资助城市影院</v>
          </cell>
        </row>
        <row r="18">
          <cell r="D18">
            <v>0</v>
          </cell>
        </row>
        <row r="19">
          <cell r="A19" t="str">
            <v>2071099</v>
          </cell>
          <cell r="B19" t="str">
            <v>      其他国家电影事业发展专项资金对应专项债务收入支出</v>
          </cell>
        </row>
        <row r="19">
          <cell r="D19">
            <v>0</v>
          </cell>
        </row>
        <row r="20">
          <cell r="A20" t="str">
            <v>208</v>
          </cell>
          <cell r="B20" t="str">
            <v>二、社会保障和就业支出</v>
          </cell>
          <cell r="C20">
            <v>1389</v>
          </cell>
          <cell r="D20">
            <v>5459</v>
          </cell>
        </row>
        <row r="21">
          <cell r="A21" t="str">
            <v>20822</v>
          </cell>
          <cell r="B21" t="str">
            <v>    大中型水库移民后期扶持基金支出</v>
          </cell>
          <cell r="C21">
            <v>1371</v>
          </cell>
          <cell r="D21">
            <v>4541</v>
          </cell>
        </row>
        <row r="22">
          <cell r="A22" t="str">
            <v>2082201</v>
          </cell>
          <cell r="B22" t="str">
            <v>      移民补助</v>
          </cell>
          <cell r="C22">
            <v>1008</v>
          </cell>
          <cell r="D22">
            <v>2121</v>
          </cell>
        </row>
        <row r="23">
          <cell r="A23" t="str">
            <v>2082202</v>
          </cell>
          <cell r="B23" t="str">
            <v>      基础设施建设和经济发展</v>
          </cell>
          <cell r="C23">
            <v>363</v>
          </cell>
          <cell r="D23">
            <v>2418</v>
          </cell>
        </row>
        <row r="24">
          <cell r="A24" t="str">
            <v>2082299</v>
          </cell>
          <cell r="B24" t="str">
            <v>      其他大中型水库移民后期扶持基金支出</v>
          </cell>
        </row>
        <row r="24">
          <cell r="D24">
            <v>2</v>
          </cell>
        </row>
        <row r="25">
          <cell r="A25" t="str">
            <v>20823</v>
          </cell>
          <cell r="B25" t="str">
            <v>    小型水库移民扶助基金安排的支出</v>
          </cell>
          <cell r="C25">
            <v>18</v>
          </cell>
          <cell r="D25">
            <v>918</v>
          </cell>
        </row>
        <row r="26">
          <cell r="A26" t="str">
            <v>2082301</v>
          </cell>
          <cell r="B26" t="str">
            <v>      移民补助</v>
          </cell>
        </row>
        <row r="26">
          <cell r="D26">
            <v>12</v>
          </cell>
        </row>
        <row r="27">
          <cell r="A27" t="str">
            <v>2082302</v>
          </cell>
          <cell r="B27" t="str">
            <v>      基础设施建设和经济发展</v>
          </cell>
          <cell r="C27">
            <v>4</v>
          </cell>
          <cell r="D27">
            <v>461</v>
          </cell>
        </row>
        <row r="28">
          <cell r="A28" t="str">
            <v>2082399</v>
          </cell>
          <cell r="B28" t="str">
            <v>      其他小型水库移民扶助基金支出</v>
          </cell>
          <cell r="C28">
            <v>14</v>
          </cell>
          <cell r="D28">
            <v>445</v>
          </cell>
        </row>
        <row r="29">
          <cell r="A29" t="str">
            <v>20829</v>
          </cell>
          <cell r="B29" t="str">
            <v>    小型水库移民扶助基金对应专项债务收入安排的支出</v>
          </cell>
        </row>
        <row r="29">
          <cell r="D29">
            <v>0</v>
          </cell>
        </row>
        <row r="30">
          <cell r="A30" t="str">
            <v>2082901</v>
          </cell>
          <cell r="B30" t="str">
            <v>      基础设施建设和经济发展</v>
          </cell>
        </row>
        <row r="30">
          <cell r="D30">
            <v>0</v>
          </cell>
        </row>
        <row r="31">
          <cell r="A31" t="str">
            <v>2082999</v>
          </cell>
          <cell r="B31" t="str">
            <v>      其他小型水库移民扶助基金对应专项债务收入安排的支出</v>
          </cell>
        </row>
        <row r="31">
          <cell r="D31">
            <v>0</v>
          </cell>
        </row>
        <row r="32">
          <cell r="A32" t="str">
            <v>211</v>
          </cell>
          <cell r="B32" t="str">
            <v>三、节能环保支出</v>
          </cell>
        </row>
        <row r="32">
          <cell r="D32">
            <v>0</v>
          </cell>
        </row>
        <row r="33">
          <cell r="A33" t="str">
            <v>21160</v>
          </cell>
          <cell r="B33" t="str">
            <v>    可再生能源电价附加收入安排的支出</v>
          </cell>
        </row>
        <row r="33">
          <cell r="D33">
            <v>0</v>
          </cell>
        </row>
        <row r="34">
          <cell r="A34">
            <v>2116001</v>
          </cell>
          <cell r="B34" t="str">
            <v>      风力发电补助</v>
          </cell>
        </row>
        <row r="34">
          <cell r="D34">
            <v>0</v>
          </cell>
        </row>
        <row r="35">
          <cell r="A35">
            <v>2116002</v>
          </cell>
          <cell r="B35" t="str">
            <v>      太阳能发电补助</v>
          </cell>
        </row>
        <row r="35">
          <cell r="D35">
            <v>0</v>
          </cell>
        </row>
        <row r="36">
          <cell r="A36">
            <v>2116003</v>
          </cell>
          <cell r="B36" t="str">
            <v>      生物质能发电补助</v>
          </cell>
        </row>
        <row r="36">
          <cell r="D36">
            <v>0</v>
          </cell>
        </row>
        <row r="37">
          <cell r="A37">
            <v>2116099</v>
          </cell>
          <cell r="B37" t="str">
            <v>      其他可再生能源电价附加收入安排的支出</v>
          </cell>
        </row>
        <row r="37">
          <cell r="D37">
            <v>0</v>
          </cell>
        </row>
        <row r="38">
          <cell r="A38">
            <v>21161</v>
          </cell>
          <cell r="B38" t="str">
            <v>    废弃电器电子产品处理基金支出</v>
          </cell>
        </row>
        <row r="38">
          <cell r="D38">
            <v>0</v>
          </cell>
        </row>
        <row r="39">
          <cell r="A39">
            <v>2116101</v>
          </cell>
          <cell r="B39" t="str">
            <v>      回收处理费用补贴</v>
          </cell>
        </row>
        <row r="39">
          <cell r="D39">
            <v>0</v>
          </cell>
        </row>
        <row r="40">
          <cell r="A40">
            <v>2116102</v>
          </cell>
          <cell r="B40" t="str">
            <v>      信息系统建设</v>
          </cell>
        </row>
        <row r="40">
          <cell r="D40">
            <v>0</v>
          </cell>
        </row>
        <row r="41">
          <cell r="A41">
            <v>2116103</v>
          </cell>
          <cell r="B41" t="str">
            <v>      基金征管经费</v>
          </cell>
        </row>
        <row r="41">
          <cell r="D41">
            <v>0</v>
          </cell>
        </row>
        <row r="42">
          <cell r="A42">
            <v>2116104</v>
          </cell>
          <cell r="B42" t="str">
            <v>      其他废弃电器电子产品处理基金支出</v>
          </cell>
        </row>
        <row r="42">
          <cell r="D42">
            <v>0</v>
          </cell>
        </row>
        <row r="43">
          <cell r="A43" t="str">
            <v>212</v>
          </cell>
          <cell r="B43" t="str">
            <v>四、城乡社区支出</v>
          </cell>
          <cell r="C43">
            <v>639241</v>
          </cell>
          <cell r="D43">
            <v>1110159</v>
          </cell>
        </row>
        <row r="44">
          <cell r="A44" t="str">
            <v>21208</v>
          </cell>
          <cell r="B44" t="str">
            <v>    国有土地使用权出让收入安排的支出</v>
          </cell>
          <cell r="C44">
            <v>573880</v>
          </cell>
          <cell r="D44">
            <v>1106213</v>
          </cell>
        </row>
        <row r="45">
          <cell r="A45" t="str">
            <v>2120801</v>
          </cell>
          <cell r="B45" t="str">
            <v>      征地和拆迁补偿支出</v>
          </cell>
          <cell r="C45">
            <v>173199</v>
          </cell>
          <cell r="D45">
            <v>525838</v>
          </cell>
        </row>
        <row r="46">
          <cell r="A46" t="str">
            <v>2120802</v>
          </cell>
          <cell r="B46" t="str">
            <v>      土地开发支出</v>
          </cell>
          <cell r="C46">
            <v>24030</v>
          </cell>
          <cell r="D46">
            <v>77073</v>
          </cell>
        </row>
        <row r="47">
          <cell r="A47" t="str">
            <v>2120803</v>
          </cell>
          <cell r="B47" t="str">
            <v>      城市建设支出</v>
          </cell>
          <cell r="C47">
            <v>21738</v>
          </cell>
          <cell r="D47">
            <v>8877</v>
          </cell>
        </row>
        <row r="48">
          <cell r="A48" t="str">
            <v>2120804</v>
          </cell>
          <cell r="B48" t="str">
            <v>      农村基础设施建设支出</v>
          </cell>
          <cell r="C48">
            <v>29</v>
          </cell>
          <cell r="D48">
            <v>0</v>
          </cell>
        </row>
        <row r="49">
          <cell r="A49" t="str">
            <v>2120805</v>
          </cell>
          <cell r="B49" t="str">
            <v>      补助被征地农民支出</v>
          </cell>
        </row>
        <row r="49">
          <cell r="D49">
            <v>4000</v>
          </cell>
        </row>
        <row r="50">
          <cell r="A50" t="str">
            <v>2120806</v>
          </cell>
          <cell r="B50" t="str">
            <v>      土地出让业务支出</v>
          </cell>
        </row>
        <row r="50">
          <cell r="D50">
            <v>0</v>
          </cell>
        </row>
        <row r="51">
          <cell r="A51" t="str">
            <v>2120807</v>
          </cell>
          <cell r="B51" t="str">
            <v>      廉租住房支出</v>
          </cell>
        </row>
        <row r="51">
          <cell r="D51">
            <v>0</v>
          </cell>
        </row>
        <row r="52">
          <cell r="A52" t="str">
            <v>2120809</v>
          </cell>
          <cell r="B52" t="str">
            <v>      支付破产或改制企业职工安置费</v>
          </cell>
        </row>
        <row r="52">
          <cell r="D52">
            <v>0</v>
          </cell>
        </row>
        <row r="53">
          <cell r="A53" t="str">
            <v>2120810</v>
          </cell>
          <cell r="B53" t="str">
            <v>      棚户区改造支出</v>
          </cell>
          <cell r="C53">
            <v>325</v>
          </cell>
          <cell r="D53">
            <v>3415</v>
          </cell>
        </row>
        <row r="54">
          <cell r="A54" t="str">
            <v>2120811</v>
          </cell>
          <cell r="B54" t="str">
            <v>      公共租赁住房支出</v>
          </cell>
          <cell r="C54">
            <v>1190</v>
          </cell>
          <cell r="D54">
            <v>0</v>
          </cell>
        </row>
        <row r="55">
          <cell r="A55" t="str">
            <v>2120813</v>
          </cell>
          <cell r="B55" t="str">
            <v>      保障性住房租金补贴</v>
          </cell>
        </row>
        <row r="55">
          <cell r="D55">
            <v>0</v>
          </cell>
        </row>
        <row r="56">
          <cell r="A56" t="str">
            <v>2120814</v>
          </cell>
          <cell r="B56" t="str">
            <v>      农业生产发展支出●</v>
          </cell>
        </row>
        <row r="56">
          <cell r="D56">
            <v>3310</v>
          </cell>
        </row>
        <row r="57">
          <cell r="A57" t="str">
            <v>2120815</v>
          </cell>
          <cell r="B57" t="str">
            <v>      农村社会事业支出●</v>
          </cell>
        </row>
        <row r="57">
          <cell r="D57">
            <v>26</v>
          </cell>
        </row>
        <row r="58">
          <cell r="A58" t="str">
            <v>2120816</v>
          </cell>
          <cell r="B58" t="str">
            <v>      农业农村生态环境支出●</v>
          </cell>
        </row>
        <row r="58">
          <cell r="D58">
            <v>2514</v>
          </cell>
        </row>
        <row r="59">
          <cell r="A59" t="str">
            <v>2120899</v>
          </cell>
          <cell r="B59" t="str">
            <v>      其他国有土地使用权出让收入安排的支出</v>
          </cell>
          <cell r="C59">
            <v>353369</v>
          </cell>
          <cell r="D59">
            <v>481160</v>
          </cell>
        </row>
        <row r="60">
          <cell r="A60" t="str">
            <v>21210</v>
          </cell>
          <cell r="B60" t="str">
            <v>    国有土地收益基金安排的支出</v>
          </cell>
        </row>
        <row r="60">
          <cell r="D60">
            <v>0</v>
          </cell>
        </row>
        <row r="61">
          <cell r="A61" t="str">
            <v>2121001</v>
          </cell>
          <cell r="B61" t="str">
            <v>      征地和拆迁补偿支出</v>
          </cell>
        </row>
        <row r="61">
          <cell r="D61">
            <v>0</v>
          </cell>
        </row>
        <row r="62">
          <cell r="A62" t="str">
            <v>2121002</v>
          </cell>
          <cell r="B62" t="str">
            <v>      土地开发支出</v>
          </cell>
        </row>
        <row r="62">
          <cell r="D62">
            <v>0</v>
          </cell>
        </row>
        <row r="63">
          <cell r="A63" t="str">
            <v>2121099</v>
          </cell>
          <cell r="B63" t="str">
            <v>      其他国有土地收益基金支出</v>
          </cell>
        </row>
        <row r="63">
          <cell r="D63">
            <v>0</v>
          </cell>
        </row>
        <row r="64">
          <cell r="A64" t="str">
            <v>21211</v>
          </cell>
          <cell r="B64" t="str">
            <v>    农业土地开发资金安排的支出</v>
          </cell>
        </row>
        <row r="64">
          <cell r="D64">
            <v>0</v>
          </cell>
        </row>
        <row r="65">
          <cell r="A65" t="str">
            <v>21213</v>
          </cell>
          <cell r="B65" t="str">
            <v>    城市基础设施配套费安排的支出</v>
          </cell>
        </row>
        <row r="65">
          <cell r="D65">
            <v>100</v>
          </cell>
        </row>
        <row r="66">
          <cell r="A66" t="str">
            <v>2121301</v>
          </cell>
          <cell r="B66" t="str">
            <v>      城市公共设施</v>
          </cell>
        </row>
        <row r="66">
          <cell r="D66">
            <v>100</v>
          </cell>
        </row>
        <row r="67">
          <cell r="A67" t="str">
            <v>2121302</v>
          </cell>
          <cell r="B67" t="str">
            <v>      城市环境卫生</v>
          </cell>
        </row>
        <row r="67">
          <cell r="D67">
            <v>0</v>
          </cell>
        </row>
        <row r="68">
          <cell r="A68" t="str">
            <v>2121303</v>
          </cell>
          <cell r="B68" t="str">
            <v>      公有房屋</v>
          </cell>
        </row>
        <row r="68">
          <cell r="D68">
            <v>0</v>
          </cell>
        </row>
        <row r="69">
          <cell r="A69" t="str">
            <v>2121304</v>
          </cell>
          <cell r="B69" t="str">
            <v>      城市防洪</v>
          </cell>
        </row>
        <row r="69">
          <cell r="D69">
            <v>0</v>
          </cell>
        </row>
        <row r="70">
          <cell r="A70" t="str">
            <v>2121399</v>
          </cell>
          <cell r="B70" t="str">
            <v>      其他城市基础设施配套费安排的支出</v>
          </cell>
        </row>
        <row r="70">
          <cell r="D70">
            <v>0</v>
          </cell>
        </row>
        <row r="71">
          <cell r="A71" t="str">
            <v>21214</v>
          </cell>
          <cell r="B71" t="str">
            <v>    污水处理费收入安排的支出</v>
          </cell>
          <cell r="C71">
            <v>5161</v>
          </cell>
          <cell r="D71">
            <v>3846</v>
          </cell>
        </row>
        <row r="72">
          <cell r="A72" t="str">
            <v>2121401</v>
          </cell>
          <cell r="B72" t="str">
            <v>      污水处理设施建设和运营</v>
          </cell>
          <cell r="C72">
            <v>2086</v>
          </cell>
          <cell r="D72">
            <v>3446</v>
          </cell>
        </row>
        <row r="73">
          <cell r="A73" t="str">
            <v>2121402</v>
          </cell>
          <cell r="B73" t="str">
            <v>      代征手续费</v>
          </cell>
        </row>
        <row r="73">
          <cell r="D73">
            <v>0</v>
          </cell>
        </row>
        <row r="74">
          <cell r="A74" t="str">
            <v>2121499</v>
          </cell>
          <cell r="B74" t="str">
            <v>      其他污水处理费安排的支出</v>
          </cell>
          <cell r="C74">
            <v>3075</v>
          </cell>
          <cell r="D74">
            <v>400</v>
          </cell>
        </row>
        <row r="75">
          <cell r="A75" t="str">
            <v>21215</v>
          </cell>
          <cell r="B75" t="str">
            <v>    土地储备专项债券收入安排的支出</v>
          </cell>
        </row>
        <row r="75">
          <cell r="D75">
            <v>0</v>
          </cell>
        </row>
        <row r="76">
          <cell r="A76" t="str">
            <v>2121501</v>
          </cell>
          <cell r="B76" t="str">
            <v>      征地和拆迁补偿支出</v>
          </cell>
        </row>
        <row r="76">
          <cell r="D76">
            <v>0</v>
          </cell>
        </row>
        <row r="77">
          <cell r="A77" t="str">
            <v>2121502</v>
          </cell>
          <cell r="B77" t="str">
            <v>      土地开发支出</v>
          </cell>
        </row>
        <row r="77">
          <cell r="D77">
            <v>0</v>
          </cell>
        </row>
        <row r="78">
          <cell r="A78" t="str">
            <v>2121599</v>
          </cell>
          <cell r="B78" t="str">
            <v>      其他土地储备专项债券收入安排的支出</v>
          </cell>
        </row>
        <row r="78">
          <cell r="D78">
            <v>0</v>
          </cell>
        </row>
        <row r="79">
          <cell r="A79" t="str">
            <v>21216</v>
          </cell>
          <cell r="B79" t="str">
            <v>    棚户区改造专项债券收入安排的支出</v>
          </cell>
          <cell r="C79">
            <v>60000</v>
          </cell>
          <cell r="D79">
            <v>0</v>
          </cell>
        </row>
        <row r="80">
          <cell r="A80" t="str">
            <v>2121601</v>
          </cell>
          <cell r="B80" t="str">
            <v>      征地和拆迁补偿支出</v>
          </cell>
        </row>
        <row r="80">
          <cell r="D80">
            <v>0</v>
          </cell>
        </row>
        <row r="81">
          <cell r="A81" t="str">
            <v>2121602</v>
          </cell>
          <cell r="B81" t="str">
            <v>      土地开发支出</v>
          </cell>
        </row>
        <row r="81">
          <cell r="D81">
            <v>0</v>
          </cell>
        </row>
        <row r="82">
          <cell r="A82" t="str">
            <v>2121699</v>
          </cell>
          <cell r="B82" t="str">
            <v>      其他棚户区改造专项债券收入安排的支出</v>
          </cell>
          <cell r="C82">
            <v>60000</v>
          </cell>
          <cell r="D82">
            <v>0</v>
          </cell>
        </row>
        <row r="83">
          <cell r="A83" t="str">
            <v>21217</v>
          </cell>
          <cell r="B83" t="str">
            <v>    城市基础设施配套费对应专项债务收入安排的支出</v>
          </cell>
          <cell r="C83">
            <v>200</v>
          </cell>
          <cell r="D83">
            <v>0</v>
          </cell>
        </row>
        <row r="84">
          <cell r="A84" t="str">
            <v>2121701</v>
          </cell>
          <cell r="B84" t="str">
            <v>      城市公共设施</v>
          </cell>
          <cell r="C84">
            <v>200</v>
          </cell>
          <cell r="D84">
            <v>0</v>
          </cell>
        </row>
        <row r="85">
          <cell r="A85" t="str">
            <v>2121702</v>
          </cell>
          <cell r="B85" t="str">
            <v>      城市环境卫生</v>
          </cell>
        </row>
        <row r="85">
          <cell r="D85">
            <v>0</v>
          </cell>
        </row>
        <row r="86">
          <cell r="A86" t="str">
            <v>2121703</v>
          </cell>
          <cell r="B86" t="str">
            <v>      公有房屋</v>
          </cell>
        </row>
        <row r="86">
          <cell r="D86">
            <v>0</v>
          </cell>
        </row>
        <row r="87">
          <cell r="A87" t="str">
            <v>2121704</v>
          </cell>
          <cell r="B87" t="str">
            <v>      城市防洪</v>
          </cell>
        </row>
        <row r="87">
          <cell r="D87">
            <v>0</v>
          </cell>
        </row>
        <row r="88">
          <cell r="A88" t="str">
            <v>2121799</v>
          </cell>
          <cell r="B88" t="str">
            <v>      其他城市基础设施配套费对应专项债务收入安排的支出</v>
          </cell>
        </row>
        <row r="88">
          <cell r="D88">
            <v>0</v>
          </cell>
        </row>
        <row r="89">
          <cell r="A89" t="str">
            <v>21218</v>
          </cell>
          <cell r="B89" t="str">
            <v>    污水处理费对应专项债务收入安排的支出</v>
          </cell>
        </row>
        <row r="89">
          <cell r="D89">
            <v>0</v>
          </cell>
        </row>
        <row r="90">
          <cell r="A90" t="str">
            <v>2121801</v>
          </cell>
          <cell r="B90" t="str">
            <v>      污水处理设施建设和运营</v>
          </cell>
        </row>
        <row r="90">
          <cell r="D90">
            <v>0</v>
          </cell>
        </row>
        <row r="91">
          <cell r="A91" t="str">
            <v>2121899</v>
          </cell>
          <cell r="B91" t="str">
            <v>      其他污水处理费对应专项债务收入安排的支出</v>
          </cell>
        </row>
        <row r="91">
          <cell r="D91">
            <v>0</v>
          </cell>
        </row>
        <row r="92">
          <cell r="A92" t="str">
            <v>21219</v>
          </cell>
          <cell r="B92" t="str">
            <v>    国有土地使用权出让收入对应专项债务收入安排的支出</v>
          </cell>
        </row>
        <row r="92">
          <cell r="D92">
            <v>0</v>
          </cell>
        </row>
        <row r="93">
          <cell r="A93" t="str">
            <v>2121901</v>
          </cell>
          <cell r="B93" t="str">
            <v>      征地和拆迁补偿支出</v>
          </cell>
        </row>
        <row r="93">
          <cell r="D93">
            <v>0</v>
          </cell>
        </row>
        <row r="94">
          <cell r="A94" t="str">
            <v>2121902</v>
          </cell>
          <cell r="B94" t="str">
            <v>      土地开发支出</v>
          </cell>
        </row>
        <row r="94">
          <cell r="D94">
            <v>0</v>
          </cell>
        </row>
        <row r="95">
          <cell r="A95" t="str">
            <v>2121903</v>
          </cell>
          <cell r="B95" t="str">
            <v>      城市建设支出</v>
          </cell>
        </row>
        <row r="95">
          <cell r="D95">
            <v>0</v>
          </cell>
        </row>
        <row r="96">
          <cell r="A96" t="str">
            <v>2121904</v>
          </cell>
          <cell r="B96" t="str">
            <v>      农村基础设施建设支出</v>
          </cell>
        </row>
        <row r="96">
          <cell r="D96">
            <v>0</v>
          </cell>
        </row>
        <row r="97">
          <cell r="A97" t="str">
            <v>2121905</v>
          </cell>
          <cell r="B97" t="str">
            <v>      廉租住房支出</v>
          </cell>
        </row>
        <row r="97">
          <cell r="D97">
            <v>0</v>
          </cell>
        </row>
        <row r="98">
          <cell r="A98" t="str">
            <v>2121906</v>
          </cell>
          <cell r="B98" t="str">
            <v>      棚户区改造支出</v>
          </cell>
        </row>
        <row r="98">
          <cell r="D98">
            <v>0</v>
          </cell>
        </row>
        <row r="99">
          <cell r="A99" t="str">
            <v>2121907</v>
          </cell>
          <cell r="B99" t="str">
            <v>      公共租赁住房支出</v>
          </cell>
        </row>
        <row r="99">
          <cell r="D99">
            <v>0</v>
          </cell>
        </row>
        <row r="100">
          <cell r="A100" t="str">
            <v>2121999</v>
          </cell>
          <cell r="B100" t="str">
            <v>      其他国有土地使用权出让收入对应专项债务收入安排的支出</v>
          </cell>
        </row>
        <row r="100">
          <cell r="D100">
            <v>0</v>
          </cell>
        </row>
        <row r="101">
          <cell r="A101" t="str">
            <v>213</v>
          </cell>
          <cell r="B101" t="str">
            <v>五、农林水支出</v>
          </cell>
          <cell r="C101">
            <v>470</v>
          </cell>
          <cell r="D101">
            <v>4083</v>
          </cell>
        </row>
        <row r="102">
          <cell r="A102" t="str">
            <v>21366</v>
          </cell>
          <cell r="B102" t="str">
            <v>    大中型水库库区基金安排的支出</v>
          </cell>
          <cell r="C102">
            <v>470</v>
          </cell>
          <cell r="D102">
            <v>3913</v>
          </cell>
        </row>
        <row r="103">
          <cell r="A103" t="str">
            <v>2136601</v>
          </cell>
          <cell r="B103" t="str">
            <v>      基础设施建设和经济发展</v>
          </cell>
          <cell r="C103">
            <v>392</v>
          </cell>
          <cell r="D103">
            <v>2071</v>
          </cell>
        </row>
        <row r="104">
          <cell r="A104" t="str">
            <v>2136602</v>
          </cell>
          <cell r="B104" t="str">
            <v>      解决移民遗留问题</v>
          </cell>
        </row>
        <row r="104">
          <cell r="D104">
            <v>0</v>
          </cell>
        </row>
        <row r="105">
          <cell r="A105" t="str">
            <v>2136603</v>
          </cell>
          <cell r="B105" t="str">
            <v>      库区防护工程维护</v>
          </cell>
        </row>
        <row r="105">
          <cell r="D105">
            <v>0</v>
          </cell>
        </row>
        <row r="106">
          <cell r="A106" t="str">
            <v>2136699</v>
          </cell>
          <cell r="B106" t="str">
            <v>      其他大中型水库库区基金支出</v>
          </cell>
          <cell r="C106">
            <v>78</v>
          </cell>
          <cell r="D106">
            <v>1842</v>
          </cell>
        </row>
        <row r="107">
          <cell r="A107" t="str">
            <v>21367</v>
          </cell>
          <cell r="B107" t="str">
            <v>    三峡水库库区基金支出</v>
          </cell>
        </row>
        <row r="107">
          <cell r="D107">
            <v>0</v>
          </cell>
        </row>
        <row r="108">
          <cell r="A108" t="str">
            <v>2136701</v>
          </cell>
          <cell r="B108" t="str">
            <v>      基础设施建设和经济发展</v>
          </cell>
        </row>
        <row r="108">
          <cell r="D108">
            <v>0</v>
          </cell>
        </row>
        <row r="109">
          <cell r="A109" t="str">
            <v>2136702</v>
          </cell>
          <cell r="B109" t="str">
            <v>      解决移民遗留问题</v>
          </cell>
        </row>
        <row r="109">
          <cell r="D109">
            <v>0</v>
          </cell>
        </row>
        <row r="110">
          <cell r="A110" t="str">
            <v>2136703</v>
          </cell>
          <cell r="B110" t="str">
            <v>      库区维护和管理</v>
          </cell>
        </row>
        <row r="110">
          <cell r="D110">
            <v>0</v>
          </cell>
        </row>
        <row r="111">
          <cell r="A111" t="str">
            <v>2136799</v>
          </cell>
          <cell r="B111" t="str">
            <v>      其他三峡水库库区基金支出</v>
          </cell>
        </row>
        <row r="111">
          <cell r="D111">
            <v>0</v>
          </cell>
        </row>
        <row r="112">
          <cell r="A112" t="str">
            <v>21369</v>
          </cell>
          <cell r="B112" t="str">
            <v>    国家重大水利工程建设基金安排的支出</v>
          </cell>
        </row>
        <row r="112">
          <cell r="D112">
            <v>170</v>
          </cell>
        </row>
        <row r="113">
          <cell r="A113" t="str">
            <v>2136901</v>
          </cell>
          <cell r="B113" t="str">
            <v>      南水北调工程建设</v>
          </cell>
        </row>
        <row r="113">
          <cell r="D113">
            <v>0</v>
          </cell>
        </row>
        <row r="114">
          <cell r="A114" t="str">
            <v>2136902</v>
          </cell>
          <cell r="B114" t="str">
            <v>      三峡后续工作</v>
          </cell>
        </row>
        <row r="114">
          <cell r="D114">
            <v>0</v>
          </cell>
        </row>
        <row r="115">
          <cell r="A115" t="str">
            <v>2136903</v>
          </cell>
          <cell r="B115" t="str">
            <v>      地方重大水利工程建设</v>
          </cell>
        </row>
        <row r="115">
          <cell r="D115">
            <v>0</v>
          </cell>
        </row>
        <row r="116">
          <cell r="A116" t="str">
            <v>2136999</v>
          </cell>
          <cell r="B116" t="str">
            <v>      其他重大水利工程建设基金支出</v>
          </cell>
        </row>
        <row r="116">
          <cell r="D116">
            <v>170</v>
          </cell>
        </row>
        <row r="117">
          <cell r="A117">
            <v>21370</v>
          </cell>
          <cell r="B117" t="str">
            <v>    大中型水库库区基金对应专项债务收入安排的支出</v>
          </cell>
        </row>
        <row r="117">
          <cell r="D117">
            <v>0</v>
          </cell>
        </row>
        <row r="118">
          <cell r="A118">
            <v>2137001</v>
          </cell>
          <cell r="B118" t="str">
            <v>      基础设施建设和经济发展</v>
          </cell>
        </row>
        <row r="118">
          <cell r="D118">
            <v>0</v>
          </cell>
        </row>
        <row r="119">
          <cell r="A119">
            <v>2137099</v>
          </cell>
          <cell r="B119" t="str">
            <v>      其他大中型水库库区基金对应专项债务收入支出</v>
          </cell>
        </row>
        <row r="119">
          <cell r="D119">
            <v>0</v>
          </cell>
        </row>
        <row r="120">
          <cell r="A120">
            <v>21371</v>
          </cell>
          <cell r="B120" t="str">
            <v>    国家重大水利工程建设基金对应专项债务收入安排的支出</v>
          </cell>
        </row>
        <row r="120">
          <cell r="D120">
            <v>0</v>
          </cell>
        </row>
        <row r="121">
          <cell r="A121">
            <v>2137101</v>
          </cell>
          <cell r="B121" t="str">
            <v>      南水北调工程建设</v>
          </cell>
        </row>
        <row r="121">
          <cell r="D121">
            <v>0</v>
          </cell>
        </row>
        <row r="122">
          <cell r="A122">
            <v>2137102</v>
          </cell>
          <cell r="B122" t="str">
            <v>      三峡工程后续工作</v>
          </cell>
        </row>
        <row r="122">
          <cell r="D122">
            <v>0</v>
          </cell>
        </row>
        <row r="123">
          <cell r="A123">
            <v>2137103</v>
          </cell>
          <cell r="B123" t="str">
            <v>      地方重大水利工程建设</v>
          </cell>
        </row>
        <row r="123">
          <cell r="D123">
            <v>0</v>
          </cell>
        </row>
        <row r="124">
          <cell r="A124">
            <v>2137199</v>
          </cell>
          <cell r="B124" t="str">
            <v>      其他重大水利工程建设基金对应专项债务收入支出</v>
          </cell>
        </row>
        <row r="124">
          <cell r="D124">
            <v>0</v>
          </cell>
        </row>
        <row r="125">
          <cell r="A125" t="str">
            <v>214</v>
          </cell>
          <cell r="B125" t="str">
            <v>六、交通运输支出</v>
          </cell>
          <cell r="C125">
            <v>150100</v>
          </cell>
          <cell r="D125">
            <v>201100</v>
          </cell>
        </row>
        <row r="126">
          <cell r="A126" t="str">
            <v>21460</v>
          </cell>
          <cell r="B126" t="str">
            <v>    海南省高等级公路车辆通行附加费安排的支出</v>
          </cell>
        </row>
        <row r="126">
          <cell r="D126">
            <v>0</v>
          </cell>
        </row>
        <row r="127">
          <cell r="A127" t="str">
            <v>2146001</v>
          </cell>
          <cell r="B127" t="str">
            <v>      公路建设</v>
          </cell>
        </row>
        <row r="127">
          <cell r="D127">
            <v>0</v>
          </cell>
        </row>
        <row r="128">
          <cell r="A128" t="str">
            <v>2146002</v>
          </cell>
          <cell r="B128" t="str">
            <v>      公路养护</v>
          </cell>
        </row>
        <row r="128">
          <cell r="D128">
            <v>0</v>
          </cell>
        </row>
        <row r="129">
          <cell r="A129" t="str">
            <v>2146003</v>
          </cell>
          <cell r="B129" t="str">
            <v>      公路还贷</v>
          </cell>
        </row>
        <row r="129">
          <cell r="D129">
            <v>0</v>
          </cell>
        </row>
        <row r="130">
          <cell r="A130" t="str">
            <v>2146099</v>
          </cell>
          <cell r="B130" t="str">
            <v>      其他海南省高等级公路车辆通行附加费安排的支出</v>
          </cell>
        </row>
        <row r="130">
          <cell r="D130">
            <v>0</v>
          </cell>
        </row>
        <row r="131">
          <cell r="A131" t="str">
            <v>21462</v>
          </cell>
          <cell r="B131" t="str">
            <v>    车辆通行费安排的支出</v>
          </cell>
        </row>
        <row r="131">
          <cell r="D131">
            <v>0</v>
          </cell>
        </row>
        <row r="132">
          <cell r="A132" t="str">
            <v>2146201</v>
          </cell>
          <cell r="B132" t="str">
            <v>      公路还贷</v>
          </cell>
        </row>
        <row r="132">
          <cell r="D132">
            <v>0</v>
          </cell>
        </row>
        <row r="133">
          <cell r="A133" t="str">
            <v>2146202</v>
          </cell>
          <cell r="B133" t="str">
            <v>      政府还贷公路养护</v>
          </cell>
        </row>
        <row r="133">
          <cell r="D133">
            <v>0</v>
          </cell>
        </row>
        <row r="134">
          <cell r="A134" t="str">
            <v>2146203</v>
          </cell>
          <cell r="B134" t="str">
            <v>      政府还贷公路管理</v>
          </cell>
        </row>
        <row r="134">
          <cell r="D134">
            <v>0</v>
          </cell>
        </row>
        <row r="135">
          <cell r="A135" t="str">
            <v>2146299</v>
          </cell>
          <cell r="B135" t="str">
            <v>      其他车辆通行费安排的支出</v>
          </cell>
        </row>
        <row r="135">
          <cell r="D135">
            <v>0</v>
          </cell>
        </row>
        <row r="136">
          <cell r="A136" t="str">
            <v>21463</v>
          </cell>
          <cell r="B136" t="str">
            <v>    港口建设费安排的支出◆</v>
          </cell>
        </row>
        <row r="136">
          <cell r="D136">
            <v>0</v>
          </cell>
        </row>
        <row r="137">
          <cell r="A137" t="str">
            <v>2146301</v>
          </cell>
          <cell r="B137" t="str">
            <v>      港口设施◆</v>
          </cell>
        </row>
        <row r="137">
          <cell r="D137">
            <v>0</v>
          </cell>
        </row>
        <row r="138">
          <cell r="A138" t="str">
            <v>2146302</v>
          </cell>
          <cell r="B138" t="str">
            <v>      航道建设和维护◆</v>
          </cell>
        </row>
        <row r="138">
          <cell r="D138">
            <v>0</v>
          </cell>
        </row>
        <row r="139">
          <cell r="A139" t="str">
            <v>2146303</v>
          </cell>
          <cell r="B139" t="str">
            <v>      航运保障系统建设◆</v>
          </cell>
        </row>
        <row r="139">
          <cell r="D139">
            <v>0</v>
          </cell>
        </row>
        <row r="140">
          <cell r="A140" t="str">
            <v>2146399</v>
          </cell>
          <cell r="B140" t="str">
            <v>      其他港口建设费安排的支出◆</v>
          </cell>
        </row>
        <row r="140">
          <cell r="D140">
            <v>0</v>
          </cell>
        </row>
        <row r="141">
          <cell r="A141" t="str">
            <v>21464</v>
          </cell>
          <cell r="B141" t="str">
            <v>    铁路建设基金支出</v>
          </cell>
        </row>
        <row r="141">
          <cell r="D141">
            <v>0</v>
          </cell>
        </row>
        <row r="142">
          <cell r="A142" t="str">
            <v>2146401</v>
          </cell>
          <cell r="B142" t="str">
            <v>      铁路建设投资</v>
          </cell>
        </row>
        <row r="142">
          <cell r="D142">
            <v>0</v>
          </cell>
        </row>
        <row r="143">
          <cell r="A143" t="str">
            <v>2146402</v>
          </cell>
          <cell r="B143" t="str">
            <v>      购置铁路机车车辆</v>
          </cell>
        </row>
        <row r="143">
          <cell r="D143">
            <v>0</v>
          </cell>
        </row>
        <row r="144">
          <cell r="A144" t="str">
            <v>2146403</v>
          </cell>
          <cell r="B144" t="str">
            <v>      铁路还贷</v>
          </cell>
        </row>
        <row r="144">
          <cell r="D144">
            <v>0</v>
          </cell>
        </row>
        <row r="145">
          <cell r="A145" t="str">
            <v>2146404</v>
          </cell>
          <cell r="B145" t="str">
            <v>      建设项目铺底资金</v>
          </cell>
        </row>
        <row r="145">
          <cell r="D145">
            <v>0</v>
          </cell>
        </row>
        <row r="146">
          <cell r="A146" t="str">
            <v>2146405</v>
          </cell>
          <cell r="B146" t="str">
            <v>      勘测设计</v>
          </cell>
        </row>
        <row r="146">
          <cell r="D146">
            <v>0</v>
          </cell>
        </row>
        <row r="147">
          <cell r="A147" t="str">
            <v>2146406</v>
          </cell>
          <cell r="B147" t="str">
            <v>      注册资本金</v>
          </cell>
        </row>
        <row r="147">
          <cell r="D147">
            <v>0</v>
          </cell>
        </row>
        <row r="148">
          <cell r="A148" t="str">
            <v>2146407</v>
          </cell>
          <cell r="B148" t="str">
            <v>      周转资金</v>
          </cell>
        </row>
        <row r="148">
          <cell r="D148">
            <v>0</v>
          </cell>
        </row>
        <row r="149">
          <cell r="A149" t="str">
            <v>2146499</v>
          </cell>
          <cell r="B149" t="str">
            <v>      其他铁路建设基金支出</v>
          </cell>
        </row>
        <row r="149">
          <cell r="D149">
            <v>0</v>
          </cell>
        </row>
        <row r="150">
          <cell r="A150" t="str">
            <v>21468</v>
          </cell>
          <cell r="B150" t="str">
            <v>    船舶油污损害赔偿基金支出</v>
          </cell>
        </row>
        <row r="150">
          <cell r="D150">
            <v>0</v>
          </cell>
        </row>
        <row r="151">
          <cell r="A151" t="str">
            <v>2146801</v>
          </cell>
          <cell r="B151" t="str">
            <v>      应急处置费用</v>
          </cell>
        </row>
        <row r="151">
          <cell r="D151">
            <v>0</v>
          </cell>
        </row>
        <row r="152">
          <cell r="A152" t="str">
            <v>2146802</v>
          </cell>
          <cell r="B152" t="str">
            <v>      控制清除污染</v>
          </cell>
        </row>
        <row r="152">
          <cell r="D152">
            <v>0</v>
          </cell>
        </row>
        <row r="153">
          <cell r="A153" t="str">
            <v>2146803</v>
          </cell>
          <cell r="B153" t="str">
            <v>      损失补偿</v>
          </cell>
        </row>
        <row r="153">
          <cell r="D153">
            <v>0</v>
          </cell>
        </row>
        <row r="154">
          <cell r="A154" t="str">
            <v>2146804</v>
          </cell>
          <cell r="B154" t="str">
            <v>      生态恢复</v>
          </cell>
        </row>
        <row r="154">
          <cell r="D154">
            <v>0</v>
          </cell>
        </row>
        <row r="155">
          <cell r="A155" t="str">
            <v>2146805</v>
          </cell>
          <cell r="B155" t="str">
            <v>      监视监测</v>
          </cell>
        </row>
        <row r="155">
          <cell r="D155">
            <v>0</v>
          </cell>
        </row>
        <row r="156">
          <cell r="A156" t="str">
            <v>2146899</v>
          </cell>
          <cell r="B156" t="str">
            <v>      其他船舶油污损害赔偿基金支出</v>
          </cell>
        </row>
        <row r="156">
          <cell r="D156">
            <v>0</v>
          </cell>
        </row>
        <row r="157">
          <cell r="A157" t="str">
            <v>21469</v>
          </cell>
          <cell r="B157" t="str">
            <v>    民航发展基金支出</v>
          </cell>
        </row>
        <row r="157">
          <cell r="D157">
            <v>0</v>
          </cell>
        </row>
        <row r="158">
          <cell r="A158" t="str">
            <v>2146901</v>
          </cell>
          <cell r="B158" t="str">
            <v>      民航机场建设</v>
          </cell>
        </row>
        <row r="158">
          <cell r="D158">
            <v>0</v>
          </cell>
        </row>
        <row r="159">
          <cell r="A159" t="str">
            <v>2146902</v>
          </cell>
          <cell r="B159" t="str">
            <v>      空管系统建设</v>
          </cell>
        </row>
        <row r="159">
          <cell r="D159">
            <v>0</v>
          </cell>
        </row>
        <row r="160">
          <cell r="A160" t="str">
            <v>2146903</v>
          </cell>
          <cell r="B160" t="str">
            <v>      民航安全</v>
          </cell>
        </row>
        <row r="160">
          <cell r="D160">
            <v>0</v>
          </cell>
        </row>
        <row r="161">
          <cell r="A161" t="str">
            <v>2146904</v>
          </cell>
          <cell r="B161" t="str">
            <v>      航线和机场补贴</v>
          </cell>
        </row>
        <row r="161">
          <cell r="D161">
            <v>0</v>
          </cell>
        </row>
        <row r="162">
          <cell r="A162" t="str">
            <v>2146906</v>
          </cell>
          <cell r="B162" t="str">
            <v>      民航节能减排</v>
          </cell>
        </row>
        <row r="162">
          <cell r="D162">
            <v>0</v>
          </cell>
        </row>
        <row r="163">
          <cell r="A163" t="str">
            <v>2146907</v>
          </cell>
          <cell r="B163" t="str">
            <v>      通用航空发展</v>
          </cell>
        </row>
        <row r="163">
          <cell r="D163">
            <v>0</v>
          </cell>
        </row>
        <row r="164">
          <cell r="A164" t="str">
            <v>2146908</v>
          </cell>
          <cell r="B164" t="str">
            <v>      征管经费</v>
          </cell>
        </row>
        <row r="164">
          <cell r="D164">
            <v>0</v>
          </cell>
        </row>
        <row r="165">
          <cell r="A165" t="str">
            <v>2146999</v>
          </cell>
          <cell r="B165" t="str">
            <v>      其他民航发展基金支出</v>
          </cell>
        </row>
        <row r="165">
          <cell r="D165">
            <v>0</v>
          </cell>
        </row>
        <row r="166">
          <cell r="A166" t="str">
            <v>21470</v>
          </cell>
          <cell r="B166" t="str">
            <v>    海南省高等级公路车辆通行附加费对应专项债务收入安排的支出</v>
          </cell>
        </row>
        <row r="166">
          <cell r="D166">
            <v>0</v>
          </cell>
        </row>
        <row r="167">
          <cell r="A167" t="str">
            <v>2147001</v>
          </cell>
          <cell r="B167" t="str">
            <v>      公路建设</v>
          </cell>
        </row>
        <row r="167">
          <cell r="D167">
            <v>0</v>
          </cell>
        </row>
        <row r="168">
          <cell r="A168" t="str">
            <v>2147099</v>
          </cell>
          <cell r="B168" t="str">
            <v>      其他海南省高等级公路车辆通行附加费对应专项债务收入安排的支出</v>
          </cell>
        </row>
        <row r="168">
          <cell r="D168">
            <v>0</v>
          </cell>
        </row>
        <row r="169">
          <cell r="A169" t="str">
            <v>21471</v>
          </cell>
          <cell r="B169" t="str">
            <v>    政府收费公路专项债券收入安排的支出</v>
          </cell>
          <cell r="C169">
            <v>150100</v>
          </cell>
          <cell r="D169">
            <v>201100</v>
          </cell>
        </row>
        <row r="170">
          <cell r="A170" t="str">
            <v>2147101</v>
          </cell>
          <cell r="B170" t="str">
            <v>      公路建设</v>
          </cell>
          <cell r="C170">
            <v>150100</v>
          </cell>
          <cell r="D170">
            <v>201100</v>
          </cell>
        </row>
        <row r="171">
          <cell r="A171" t="str">
            <v>2147199</v>
          </cell>
          <cell r="B171" t="str">
            <v>      其他政府收费公路专项债券收入安排的支出</v>
          </cell>
        </row>
        <row r="171">
          <cell r="D171">
            <v>0</v>
          </cell>
        </row>
        <row r="172">
          <cell r="A172" t="str">
            <v>21472</v>
          </cell>
          <cell r="B172" t="str">
            <v>    车辆通行费对应专项债务收入安排的支出</v>
          </cell>
        </row>
        <row r="172">
          <cell r="D172">
            <v>0</v>
          </cell>
        </row>
        <row r="173">
          <cell r="A173" t="str">
            <v>21473</v>
          </cell>
          <cell r="B173" t="str">
            <v>    港口建设费对应专项债务收入安排的支出◆</v>
          </cell>
        </row>
        <row r="173">
          <cell r="D173">
            <v>0</v>
          </cell>
        </row>
        <row r="174">
          <cell r="A174" t="str">
            <v>2147301</v>
          </cell>
          <cell r="B174" t="str">
            <v>      港口设施◆</v>
          </cell>
        </row>
        <row r="174">
          <cell r="D174">
            <v>0</v>
          </cell>
        </row>
        <row r="175">
          <cell r="A175" t="str">
            <v>2147303</v>
          </cell>
          <cell r="B175" t="str">
            <v>      航运保障系统建设◆</v>
          </cell>
        </row>
        <row r="175">
          <cell r="D175">
            <v>0</v>
          </cell>
        </row>
        <row r="176">
          <cell r="A176" t="str">
            <v>2147399</v>
          </cell>
          <cell r="B176" t="str">
            <v>      其他港口建设费对应专项债务收入安排的支出◆</v>
          </cell>
        </row>
        <row r="176">
          <cell r="D176">
            <v>0</v>
          </cell>
        </row>
        <row r="177">
          <cell r="A177" t="str">
            <v>215</v>
          </cell>
          <cell r="B177" t="str">
            <v>七、资源勘探工业信息等支出</v>
          </cell>
        </row>
        <row r="177">
          <cell r="D177">
            <v>0</v>
          </cell>
        </row>
        <row r="178">
          <cell r="A178" t="str">
            <v>21562</v>
          </cell>
          <cell r="B178" t="str">
            <v>    农网还贷资金支出</v>
          </cell>
        </row>
        <row r="178">
          <cell r="D178">
            <v>0</v>
          </cell>
        </row>
        <row r="179">
          <cell r="A179" t="str">
            <v>2156202</v>
          </cell>
          <cell r="B179" t="str">
            <v>      地方农网还贷资金支出</v>
          </cell>
        </row>
        <row r="179">
          <cell r="D179">
            <v>0</v>
          </cell>
        </row>
        <row r="180">
          <cell r="A180" t="str">
            <v>2156299</v>
          </cell>
          <cell r="B180" t="str">
            <v>      其他农网还贷资金支出</v>
          </cell>
        </row>
        <row r="180">
          <cell r="D180">
            <v>0</v>
          </cell>
        </row>
        <row r="181">
          <cell r="A181" t="str">
            <v>229</v>
          </cell>
          <cell r="B181" t="str">
            <v>八、其他支出</v>
          </cell>
          <cell r="C181">
            <v>348544</v>
          </cell>
          <cell r="D181">
            <v>318699</v>
          </cell>
        </row>
        <row r="182">
          <cell r="A182" t="str">
            <v>22904</v>
          </cell>
          <cell r="B182" t="str">
            <v>    其他政府性基金及对应专项债务收入安排的支出</v>
          </cell>
          <cell r="C182">
            <v>342900</v>
          </cell>
          <cell r="D182">
            <v>308129</v>
          </cell>
        </row>
        <row r="183">
          <cell r="A183" t="str">
            <v>2290401</v>
          </cell>
          <cell r="B183" t="str">
            <v>      其他政府性基金安排的支出</v>
          </cell>
        </row>
        <row r="183">
          <cell r="D183">
            <v>6997</v>
          </cell>
        </row>
        <row r="184">
          <cell r="A184" t="str">
            <v>2290402</v>
          </cell>
          <cell r="B184" t="str">
            <v>      其他地方自行试点项目收益专项债券收入安排的支出</v>
          </cell>
          <cell r="C184">
            <v>342900</v>
          </cell>
          <cell r="D184">
            <v>298900</v>
          </cell>
        </row>
        <row r="185">
          <cell r="A185" t="str">
            <v>2290403</v>
          </cell>
          <cell r="B185" t="str">
            <v>      其他政府性基金债务收入安排的支出</v>
          </cell>
        </row>
        <row r="185">
          <cell r="D185">
            <v>2232</v>
          </cell>
        </row>
        <row r="186">
          <cell r="A186" t="str">
            <v>22908</v>
          </cell>
          <cell r="B186" t="str">
            <v>    彩票发行销售机构业务费安排的支出</v>
          </cell>
          <cell r="C186">
            <v>230</v>
          </cell>
          <cell r="D186">
            <v>101</v>
          </cell>
        </row>
        <row r="187">
          <cell r="A187" t="str">
            <v>2290802</v>
          </cell>
          <cell r="B187" t="str">
            <v>      福利彩票发行机构的业务费支出</v>
          </cell>
        </row>
        <row r="187">
          <cell r="D187">
            <v>0</v>
          </cell>
        </row>
        <row r="188">
          <cell r="A188" t="str">
            <v>2290803</v>
          </cell>
          <cell r="B188" t="str">
            <v>      体育彩票发行机构的业务费支出</v>
          </cell>
        </row>
        <row r="188">
          <cell r="D188">
            <v>0</v>
          </cell>
        </row>
        <row r="189">
          <cell r="A189" t="str">
            <v>2290804</v>
          </cell>
          <cell r="B189" t="str">
            <v>      福利彩票销售机构的业务费支出</v>
          </cell>
          <cell r="C189">
            <v>229</v>
          </cell>
          <cell r="D189">
            <v>0</v>
          </cell>
        </row>
        <row r="190">
          <cell r="A190" t="str">
            <v>2290805</v>
          </cell>
          <cell r="B190" t="str">
            <v>      体育彩票销售机构的业务费支出</v>
          </cell>
        </row>
        <row r="190">
          <cell r="D190">
            <v>0</v>
          </cell>
        </row>
        <row r="191">
          <cell r="A191" t="str">
            <v>2290806</v>
          </cell>
          <cell r="B191" t="str">
            <v>      彩票兑奖周转金支出</v>
          </cell>
        </row>
        <row r="191">
          <cell r="D191">
            <v>0</v>
          </cell>
        </row>
        <row r="192">
          <cell r="A192" t="str">
            <v>2290807</v>
          </cell>
          <cell r="B192" t="str">
            <v>      彩票发行销售风险基金支出</v>
          </cell>
        </row>
        <row r="192">
          <cell r="D192">
            <v>0</v>
          </cell>
        </row>
        <row r="193">
          <cell r="A193" t="str">
            <v>2290808</v>
          </cell>
          <cell r="B193" t="str">
            <v>      彩票市场调控资金支出</v>
          </cell>
          <cell r="C193">
            <v>1</v>
          </cell>
          <cell r="D193">
            <v>101</v>
          </cell>
        </row>
        <row r="194">
          <cell r="A194" t="str">
            <v>2290899</v>
          </cell>
          <cell r="B194" t="str">
            <v>      其他彩票发行销售机构业务费安排的支出</v>
          </cell>
        </row>
        <row r="194">
          <cell r="D194">
            <v>0</v>
          </cell>
        </row>
        <row r="195">
          <cell r="A195">
            <v>22909</v>
          </cell>
          <cell r="B195" t="str">
            <v>    抗疫特别国债财务基金支出●</v>
          </cell>
        </row>
        <row r="196">
          <cell r="A196" t="str">
            <v>22960</v>
          </cell>
          <cell r="B196" t="str">
            <v>    彩票公益金安排的支出</v>
          </cell>
          <cell r="C196">
            <v>5414</v>
          </cell>
          <cell r="D196">
            <v>10469</v>
          </cell>
        </row>
        <row r="197">
          <cell r="A197">
            <v>2296001</v>
          </cell>
          <cell r="B197" t="str">
            <v>      用于补充全国社会保障基金的彩票公益金支出</v>
          </cell>
        </row>
        <row r="197">
          <cell r="D197">
            <v>0</v>
          </cell>
        </row>
        <row r="198">
          <cell r="A198" t="str">
            <v>2296002</v>
          </cell>
          <cell r="B198" t="str">
            <v>      用于社会福利的彩票公益金支出</v>
          </cell>
          <cell r="C198">
            <v>1338</v>
          </cell>
          <cell r="D198">
            <v>4043</v>
          </cell>
        </row>
        <row r="199">
          <cell r="A199" t="str">
            <v>2296003</v>
          </cell>
          <cell r="B199" t="str">
            <v>      用于体育事业的彩票公益金支出</v>
          </cell>
          <cell r="C199">
            <v>1741</v>
          </cell>
          <cell r="D199">
            <v>0</v>
          </cell>
        </row>
        <row r="200">
          <cell r="A200" t="str">
            <v>2296004</v>
          </cell>
          <cell r="B200" t="str">
            <v>      用于教育事业的彩票公益金支出</v>
          </cell>
          <cell r="C200">
            <v>10</v>
          </cell>
          <cell r="D200">
            <v>30</v>
          </cell>
        </row>
        <row r="201">
          <cell r="A201" t="str">
            <v>2296005</v>
          </cell>
          <cell r="B201" t="str">
            <v>      用于红十字事业的彩票公益金支出</v>
          </cell>
        </row>
        <row r="201">
          <cell r="D201">
            <v>0</v>
          </cell>
        </row>
        <row r="202">
          <cell r="A202" t="str">
            <v>2296006</v>
          </cell>
          <cell r="B202" t="str">
            <v>      用于残疾人事业的彩票公益金支出</v>
          </cell>
          <cell r="C202">
            <v>271</v>
          </cell>
          <cell r="D202">
            <v>647</v>
          </cell>
        </row>
        <row r="203">
          <cell r="A203" t="str">
            <v>2296010</v>
          </cell>
          <cell r="B203" t="str">
            <v>      用于文化事业的彩票公益金支出</v>
          </cell>
        </row>
        <row r="203">
          <cell r="D203">
            <v>0</v>
          </cell>
        </row>
        <row r="204">
          <cell r="A204" t="str">
            <v>2296011</v>
          </cell>
          <cell r="B204" t="str">
            <v>      用于扶贫的彩票公益金支出</v>
          </cell>
        </row>
        <row r="204">
          <cell r="D204">
            <v>0</v>
          </cell>
        </row>
        <row r="205">
          <cell r="A205" t="str">
            <v>2296012</v>
          </cell>
          <cell r="B205" t="str">
            <v>      用于法律援助的彩票公益金支出</v>
          </cell>
        </row>
        <row r="205">
          <cell r="D205">
            <v>0</v>
          </cell>
        </row>
        <row r="206">
          <cell r="A206" t="str">
            <v>2296013</v>
          </cell>
          <cell r="B206" t="str">
            <v>      用于城乡医疗救助的的彩票公益金支出</v>
          </cell>
          <cell r="C206">
            <v>482</v>
          </cell>
          <cell r="D206">
            <v>179</v>
          </cell>
        </row>
        <row r="207">
          <cell r="A207" t="str">
            <v>2296099</v>
          </cell>
          <cell r="B207" t="str">
            <v>      用于其他社会公益事业的彩票公益金支出</v>
          </cell>
          <cell r="C207">
            <v>1572</v>
          </cell>
          <cell r="D207">
            <v>3367</v>
          </cell>
        </row>
        <row r="208">
          <cell r="A208" t="str">
            <v>232</v>
          </cell>
          <cell r="B208" t="str">
            <v>九、债务付息支出</v>
          </cell>
          <cell r="C208">
            <v>76225</v>
          </cell>
          <cell r="D208">
            <v>110643</v>
          </cell>
        </row>
        <row r="209">
          <cell r="A209">
            <v>23204</v>
          </cell>
          <cell r="B209" t="str">
            <v>    地方政府专项债务付息支出</v>
          </cell>
          <cell r="C209">
            <v>76225</v>
          </cell>
          <cell r="D209">
            <v>110643</v>
          </cell>
        </row>
        <row r="210">
          <cell r="A210" t="str">
            <v>2320401</v>
          </cell>
          <cell r="B210" t="str">
            <v>      海南省高等级公路车辆通行附加费债务付息支出</v>
          </cell>
        </row>
        <row r="210">
          <cell r="D210">
            <v>0</v>
          </cell>
        </row>
        <row r="211">
          <cell r="A211" t="str">
            <v>2320402</v>
          </cell>
          <cell r="B211" t="str">
            <v>      港口建设费债务付息支出</v>
          </cell>
        </row>
        <row r="211">
          <cell r="D211">
            <v>0</v>
          </cell>
        </row>
        <row r="212">
          <cell r="A212" t="str">
            <v>2320405</v>
          </cell>
          <cell r="B212" t="str">
            <v>      国家电影事业发展专项资金债务付息支出</v>
          </cell>
        </row>
        <row r="212">
          <cell r="D212">
            <v>0</v>
          </cell>
        </row>
        <row r="213">
          <cell r="A213" t="str">
            <v>2320411</v>
          </cell>
          <cell r="B213" t="str">
            <v>      国有土地使用权出让金债务付息支出</v>
          </cell>
          <cell r="C213">
            <v>38745</v>
          </cell>
          <cell r="D213">
            <v>42639</v>
          </cell>
        </row>
        <row r="214">
          <cell r="A214" t="str">
            <v>2320413</v>
          </cell>
          <cell r="B214" t="str">
            <v>      农业土地开发资金债务付息支出</v>
          </cell>
        </row>
        <row r="215">
          <cell r="A215" t="str">
            <v>2320414</v>
          </cell>
          <cell r="B215" t="str">
            <v>      大中型水库库区基金债务付息支出</v>
          </cell>
        </row>
        <row r="216">
          <cell r="A216" t="str">
            <v>2320416</v>
          </cell>
          <cell r="B216" t="str">
            <v>      城市基础设施配套费债务付息支出</v>
          </cell>
        </row>
        <row r="217">
          <cell r="A217" t="str">
            <v>2320417</v>
          </cell>
          <cell r="B217" t="str">
            <v>      小型水库移民扶助基金债务付息支出</v>
          </cell>
        </row>
        <row r="218">
          <cell r="A218" t="str">
            <v>2320418</v>
          </cell>
          <cell r="B218" t="str">
            <v>      国家重大水利工程建设基金债务付息支出</v>
          </cell>
        </row>
        <row r="219">
          <cell r="A219" t="str">
            <v>2320419</v>
          </cell>
          <cell r="B219" t="str">
            <v>      车辆通行费债务付息支出</v>
          </cell>
        </row>
        <row r="220">
          <cell r="A220" t="str">
            <v>2320420</v>
          </cell>
          <cell r="B220" t="str">
            <v>      污水处理费债务付息支出</v>
          </cell>
        </row>
        <row r="221">
          <cell r="A221" t="str">
            <v>2320431</v>
          </cell>
          <cell r="B221" t="str">
            <v>      土地储备专项债券付息支出</v>
          </cell>
          <cell r="C221">
            <v>7854</v>
          </cell>
          <cell r="D221">
            <v>7854</v>
          </cell>
        </row>
        <row r="222">
          <cell r="A222" t="str">
            <v>2320432</v>
          </cell>
          <cell r="B222" t="str">
            <v>      政府收费公路专项债券付息支出</v>
          </cell>
          <cell r="C222">
            <v>1191</v>
          </cell>
          <cell r="D222">
            <v>11107</v>
          </cell>
        </row>
        <row r="223">
          <cell r="A223" t="str">
            <v>2320433</v>
          </cell>
          <cell r="B223" t="str">
            <v>      棚户区改造专项债券付息支出</v>
          </cell>
          <cell r="C223">
            <v>13339</v>
          </cell>
          <cell r="D223">
            <v>15691</v>
          </cell>
        </row>
        <row r="224">
          <cell r="A224" t="str">
            <v>2320498</v>
          </cell>
          <cell r="B224" t="str">
            <v>      其他地方自行试点项目收益专项债券付息支出</v>
          </cell>
          <cell r="C224">
            <v>15096</v>
          </cell>
          <cell r="D224">
            <v>24733</v>
          </cell>
        </row>
        <row r="225">
          <cell r="A225" t="str">
            <v>2320499</v>
          </cell>
          <cell r="B225" t="str">
            <v>      其他政府性基金债务付息支出</v>
          </cell>
        </row>
        <row r="225">
          <cell r="D225">
            <v>8619</v>
          </cell>
        </row>
        <row r="226">
          <cell r="A226" t="str">
            <v>233</v>
          </cell>
          <cell r="B226" t="str">
            <v>十、债务发行费用支出</v>
          </cell>
          <cell r="C226">
            <v>848</v>
          </cell>
          <cell r="D226">
            <v>1907</v>
          </cell>
        </row>
        <row r="227">
          <cell r="A227">
            <v>23304</v>
          </cell>
          <cell r="B227" t="str">
            <v>    地方政府专项债务发行费用支出</v>
          </cell>
          <cell r="C227">
            <v>848</v>
          </cell>
          <cell r="D227">
            <v>1907</v>
          </cell>
        </row>
        <row r="228">
          <cell r="A228" t="str">
            <v>2330401</v>
          </cell>
          <cell r="B228" t="str">
            <v>      海南省高等级公路车辆通行附加费债务发行费用支出</v>
          </cell>
        </row>
        <row r="228">
          <cell r="D228">
            <v>0</v>
          </cell>
        </row>
        <row r="229">
          <cell r="A229" t="str">
            <v>2330402</v>
          </cell>
          <cell r="B229" t="str">
            <v>      港口建设费债务发行费用支出◆</v>
          </cell>
        </row>
        <row r="229">
          <cell r="D229">
            <v>0</v>
          </cell>
        </row>
        <row r="230">
          <cell r="A230" t="str">
            <v>2330405</v>
          </cell>
          <cell r="B230" t="str">
            <v>      国家电影事业发展专项资金债务发行费用支出</v>
          </cell>
        </row>
        <row r="230">
          <cell r="D230">
            <v>0</v>
          </cell>
        </row>
        <row r="231">
          <cell r="A231" t="str">
            <v>2330411</v>
          </cell>
          <cell r="B231" t="str">
            <v>      国有土地使用权出让金债务发行费用支出</v>
          </cell>
          <cell r="C231">
            <v>260</v>
          </cell>
          <cell r="D231">
            <v>321</v>
          </cell>
        </row>
        <row r="232">
          <cell r="A232" t="str">
            <v>2330413</v>
          </cell>
          <cell r="B232" t="str">
            <v>      农业土地开发资金债务发行费用支出</v>
          </cell>
        </row>
        <row r="232">
          <cell r="D232">
            <v>0</v>
          </cell>
        </row>
        <row r="233">
          <cell r="A233" t="str">
            <v>2330414</v>
          </cell>
          <cell r="B233" t="str">
            <v>      大中型水库库区基金债务发行费用支出</v>
          </cell>
        </row>
        <row r="233">
          <cell r="D233">
            <v>0</v>
          </cell>
        </row>
        <row r="234">
          <cell r="A234" t="str">
            <v>2330416</v>
          </cell>
          <cell r="B234" t="str">
            <v>      城市基础设施配套费债务发行费用支出</v>
          </cell>
        </row>
        <row r="234">
          <cell r="D234">
            <v>0</v>
          </cell>
        </row>
        <row r="235">
          <cell r="A235" t="str">
            <v>2330417</v>
          </cell>
          <cell r="B235" t="str">
            <v>      小型水库移民扶助基金债务发行费用支出</v>
          </cell>
        </row>
        <row r="235">
          <cell r="D235">
            <v>0</v>
          </cell>
        </row>
        <row r="236">
          <cell r="A236" t="str">
            <v>2330418</v>
          </cell>
          <cell r="B236" t="str">
            <v>      国家重大水利工程建设基金债务发行费用支出</v>
          </cell>
        </row>
        <row r="236">
          <cell r="D236">
            <v>0</v>
          </cell>
        </row>
        <row r="237">
          <cell r="A237" t="str">
            <v>2330419</v>
          </cell>
          <cell r="B237" t="str">
            <v>      车辆通行费债务发行费用支出</v>
          </cell>
        </row>
        <row r="237">
          <cell r="D237">
            <v>0</v>
          </cell>
        </row>
        <row r="238">
          <cell r="A238" t="str">
            <v>2330420</v>
          </cell>
          <cell r="B238" t="str">
            <v>      污水处理费债务发行费用支出</v>
          </cell>
        </row>
        <row r="238">
          <cell r="D238">
            <v>0</v>
          </cell>
        </row>
        <row r="239">
          <cell r="A239" t="str">
            <v>2330431</v>
          </cell>
          <cell r="B239" t="str">
            <v>      土地储备专项债券发行费用支出</v>
          </cell>
        </row>
        <row r="239">
          <cell r="D239">
            <v>0</v>
          </cell>
        </row>
        <row r="240">
          <cell r="A240" t="str">
            <v>2330432</v>
          </cell>
          <cell r="B240" t="str">
            <v>      政府收费公路专项债券发行费用支出</v>
          </cell>
          <cell r="C240">
            <v>164</v>
          </cell>
          <cell r="D240">
            <v>80</v>
          </cell>
        </row>
        <row r="241">
          <cell r="A241" t="str">
            <v>2330433</v>
          </cell>
          <cell r="B241" t="str">
            <v>      棚户区改造专项债券发行费用支出</v>
          </cell>
          <cell r="C241">
            <v>75</v>
          </cell>
          <cell r="D241">
            <v>85</v>
          </cell>
        </row>
        <row r="242">
          <cell r="A242" t="str">
            <v>2330498</v>
          </cell>
          <cell r="B242" t="str">
            <v>      其他地方自行试点项目收益专项债务发行费用支出</v>
          </cell>
          <cell r="C242">
            <v>349</v>
          </cell>
          <cell r="D242">
            <v>824</v>
          </cell>
        </row>
        <row r="243">
          <cell r="A243" t="str">
            <v>2330499</v>
          </cell>
          <cell r="B243" t="str">
            <v>      其他政府性基金债务发行费用支出</v>
          </cell>
        </row>
        <row r="243">
          <cell r="D243">
            <v>597</v>
          </cell>
        </row>
        <row r="244">
          <cell r="A244" t="str">
            <v>234</v>
          </cell>
          <cell r="B244" t="str">
            <v>十一、抗疫特别国债安排的支出</v>
          </cell>
          <cell r="C244">
            <v>1394</v>
          </cell>
          <cell r="D244">
            <v>2728</v>
          </cell>
        </row>
        <row r="245">
          <cell r="A245" t="str">
            <v>23401</v>
          </cell>
          <cell r="B245" t="str">
            <v>    基础设施建设</v>
          </cell>
          <cell r="C245">
            <v>1394</v>
          </cell>
          <cell r="D245">
            <v>2728</v>
          </cell>
        </row>
        <row r="246">
          <cell r="A246" t="str">
            <v>2340101</v>
          </cell>
          <cell r="B246" t="str">
            <v>      公共卫生体系建设</v>
          </cell>
          <cell r="C246">
            <v>1394</v>
          </cell>
          <cell r="D246">
            <v>2728</v>
          </cell>
        </row>
        <row r="247">
          <cell r="A247" t="str">
            <v>2340102</v>
          </cell>
          <cell r="B247" t="str">
            <v>      重大疫情防控救治体系建设</v>
          </cell>
        </row>
        <row r="247">
          <cell r="D247">
            <v>0</v>
          </cell>
        </row>
        <row r="248">
          <cell r="A248" t="str">
            <v>2340103</v>
          </cell>
          <cell r="B248" t="str">
            <v>      粮食安全</v>
          </cell>
        </row>
        <row r="248">
          <cell r="D248">
            <v>0</v>
          </cell>
        </row>
        <row r="249">
          <cell r="A249" t="str">
            <v>2340104</v>
          </cell>
          <cell r="B249" t="str">
            <v>      能源安全</v>
          </cell>
        </row>
        <row r="249">
          <cell r="D249">
            <v>0</v>
          </cell>
        </row>
        <row r="250">
          <cell r="A250" t="str">
            <v>2340105</v>
          </cell>
          <cell r="B250" t="str">
            <v>      应急物资保障</v>
          </cell>
        </row>
        <row r="250">
          <cell r="D250">
            <v>0</v>
          </cell>
        </row>
        <row r="251">
          <cell r="A251" t="str">
            <v>2340106</v>
          </cell>
          <cell r="B251" t="str">
            <v>      产业链改造升级</v>
          </cell>
        </row>
        <row r="251">
          <cell r="D251">
            <v>0</v>
          </cell>
        </row>
        <row r="252">
          <cell r="A252" t="str">
            <v>2340107</v>
          </cell>
          <cell r="B252" t="str">
            <v>      城镇老旧小区改造</v>
          </cell>
        </row>
        <row r="252">
          <cell r="D252">
            <v>0</v>
          </cell>
        </row>
        <row r="253">
          <cell r="A253" t="str">
            <v>2340108</v>
          </cell>
          <cell r="B253" t="str">
            <v>      生态环境治理</v>
          </cell>
        </row>
        <row r="253">
          <cell r="D253">
            <v>0</v>
          </cell>
        </row>
        <row r="254">
          <cell r="A254" t="str">
            <v>2340109</v>
          </cell>
          <cell r="B254" t="str">
            <v>      交通基础设施建设</v>
          </cell>
        </row>
        <row r="254">
          <cell r="D254">
            <v>0</v>
          </cell>
        </row>
        <row r="255">
          <cell r="A255" t="str">
            <v>2340110</v>
          </cell>
          <cell r="B255" t="str">
            <v>      市政设施建设</v>
          </cell>
        </row>
        <row r="255">
          <cell r="D255">
            <v>0</v>
          </cell>
        </row>
        <row r="256">
          <cell r="A256" t="str">
            <v>2340111</v>
          </cell>
          <cell r="B256" t="str">
            <v>      重大区域规划基础设施建设</v>
          </cell>
        </row>
        <row r="256">
          <cell r="D256">
            <v>0</v>
          </cell>
        </row>
        <row r="257">
          <cell r="A257" t="str">
            <v>2340199</v>
          </cell>
          <cell r="B257" t="str">
            <v>      其他基础设施建设</v>
          </cell>
        </row>
        <row r="257">
          <cell r="D257">
            <v>0</v>
          </cell>
        </row>
        <row r="258">
          <cell r="A258" t="str">
            <v>23402</v>
          </cell>
          <cell r="B258" t="str">
            <v>    抗疫相关支出</v>
          </cell>
        </row>
        <row r="258">
          <cell r="D258">
            <v>0</v>
          </cell>
        </row>
        <row r="259">
          <cell r="A259" t="str">
            <v>2340201</v>
          </cell>
          <cell r="B259" t="str">
            <v>      减免房租补贴</v>
          </cell>
        </row>
        <row r="259">
          <cell r="D259">
            <v>0</v>
          </cell>
        </row>
        <row r="260">
          <cell r="A260" t="str">
            <v>2340202</v>
          </cell>
          <cell r="B260" t="str">
            <v>      重点企业贷款贴息</v>
          </cell>
        </row>
        <row r="260">
          <cell r="D260">
            <v>0</v>
          </cell>
        </row>
        <row r="261">
          <cell r="A261" t="str">
            <v>2340203</v>
          </cell>
          <cell r="B261" t="str">
            <v>      创业担保贷款贴息</v>
          </cell>
        </row>
        <row r="261">
          <cell r="D261">
            <v>0</v>
          </cell>
        </row>
        <row r="262">
          <cell r="A262" t="str">
            <v>2340204</v>
          </cell>
          <cell r="B262" t="str">
            <v>      援企稳岗补贴</v>
          </cell>
        </row>
        <row r="262">
          <cell r="D262">
            <v>0</v>
          </cell>
        </row>
        <row r="263">
          <cell r="A263" t="str">
            <v>2340205</v>
          </cell>
          <cell r="B263" t="str">
            <v>      困难群众基本生活补助</v>
          </cell>
        </row>
        <row r="263">
          <cell r="D263">
            <v>0</v>
          </cell>
        </row>
        <row r="264">
          <cell r="A264" t="str">
            <v>2340299</v>
          </cell>
          <cell r="B264" t="str">
            <v>      其他抗疫相关支出</v>
          </cell>
        </row>
        <row r="264">
          <cell r="D264">
            <v>0</v>
          </cell>
        </row>
        <row r="265">
          <cell r="D265" t="str">
            <v> </v>
          </cell>
        </row>
        <row r="266">
          <cell r="B266" t="str">
            <v>全市政府性基金支出</v>
          </cell>
          <cell r="C266">
            <v>1218241</v>
          </cell>
          <cell r="D266">
            <v>1754954</v>
          </cell>
        </row>
        <row r="267">
          <cell r="A267" t="str">
            <v>230</v>
          </cell>
          <cell r="B267" t="str">
            <v>转移性支出</v>
          </cell>
        </row>
        <row r="268">
          <cell r="A268" t="str">
            <v>23004</v>
          </cell>
          <cell r="B268" t="str">
            <v>   政府性基金转移支付</v>
          </cell>
        </row>
        <row r="269">
          <cell r="A269" t="str">
            <v>2300402</v>
          </cell>
          <cell r="B269" t="str">
            <v>     政府性基金上解支出◆</v>
          </cell>
        </row>
        <row r="270">
          <cell r="A270" t="str">
            <v>2300403</v>
          </cell>
          <cell r="B270" t="str">
            <v>     抗疫特别国债转移支付支出</v>
          </cell>
        </row>
        <row r="271">
          <cell r="A271" t="str">
            <v>23006</v>
          </cell>
          <cell r="B271" t="str">
            <v>   上解支出●</v>
          </cell>
        </row>
        <row r="271">
          <cell r="D271">
            <v>45581</v>
          </cell>
        </row>
        <row r="272">
          <cell r="A272" t="str">
            <v>23008</v>
          </cell>
          <cell r="B272" t="str">
            <v>   调出资金</v>
          </cell>
          <cell r="C272">
            <v>277327</v>
          </cell>
          <cell r="D272">
            <v>662325</v>
          </cell>
        </row>
        <row r="273">
          <cell r="A273" t="str">
            <v>23009</v>
          </cell>
          <cell r="B273" t="str">
            <v>   年终结余</v>
          </cell>
          <cell r="C273">
            <v>62869</v>
          </cell>
        </row>
        <row r="274">
          <cell r="A274" t="str">
            <v>231</v>
          </cell>
          <cell r="B274" t="str">
            <v>地方政府专项债务还本支出</v>
          </cell>
          <cell r="C274">
            <v>272000</v>
          </cell>
          <cell r="D274">
            <v>331400</v>
          </cell>
        </row>
        <row r="275">
          <cell r="B275" t="str">
            <v>各项支出合计</v>
          </cell>
          <cell r="C275">
            <v>1830437</v>
          </cell>
          <cell r="D275">
            <v>2794260</v>
          </cell>
        </row>
        <row r="276">
          <cell r="B276" t="str">
            <v>注：◆为2022年删除科目</v>
          </cell>
        </row>
        <row r="278">
          <cell r="D278">
            <v>0</v>
          </cell>
        </row>
      </sheetData>
      <sheetData sheetId="38"/>
      <sheetData sheetId="39">
        <row r="1">
          <cell r="B1" t="str">
            <v>2022年市本级政府性基金预算支出情况表</v>
          </cell>
        </row>
        <row r="2">
          <cell r="B2" t="str">
            <v>表三十</v>
          </cell>
        </row>
        <row r="3">
          <cell r="A3" t="str">
            <v>科目编码</v>
          </cell>
          <cell r="B3" t="str">
            <v>项目</v>
          </cell>
          <cell r="C3" t="str">
            <v>2021年执行数</v>
          </cell>
          <cell r="D3" t="str">
            <v>2022年预算数</v>
          </cell>
        </row>
        <row r="4">
          <cell r="A4" t="str">
            <v>207</v>
          </cell>
          <cell r="B4" t="str">
            <v>一、文化旅游体育与传媒支出</v>
          </cell>
        </row>
        <row r="4">
          <cell r="D4">
            <v>0</v>
          </cell>
        </row>
        <row r="5">
          <cell r="A5" t="str">
            <v>20707</v>
          </cell>
          <cell r="B5" t="str">
            <v>   国家电影事业发展专项资金安排的支出</v>
          </cell>
        </row>
        <row r="5">
          <cell r="D5">
            <v>0</v>
          </cell>
        </row>
        <row r="6">
          <cell r="A6" t="str">
            <v>2070701</v>
          </cell>
          <cell r="B6" t="str">
            <v>      资助国产影片放映</v>
          </cell>
        </row>
        <row r="6">
          <cell r="D6">
            <v>0</v>
          </cell>
        </row>
        <row r="7">
          <cell r="A7" t="str">
            <v>2070702</v>
          </cell>
          <cell r="B7" t="str">
            <v>      资助影院建设</v>
          </cell>
        </row>
        <row r="7">
          <cell r="D7">
            <v>0</v>
          </cell>
        </row>
        <row r="8">
          <cell r="A8" t="str">
            <v>2070703</v>
          </cell>
          <cell r="B8" t="str">
            <v>      资助少数民族语电影译制</v>
          </cell>
        </row>
        <row r="8">
          <cell r="D8">
            <v>0</v>
          </cell>
        </row>
        <row r="9">
          <cell r="A9" t="str">
            <v>2070704</v>
          </cell>
          <cell r="B9" t="str">
            <v>      购买农村电影公益性放映版权服务</v>
          </cell>
        </row>
        <row r="9">
          <cell r="D9">
            <v>0</v>
          </cell>
        </row>
        <row r="10">
          <cell r="A10" t="str">
            <v>2070799</v>
          </cell>
          <cell r="B10" t="str">
            <v>      其他国家电影事业发展专项资金支出</v>
          </cell>
        </row>
        <row r="10">
          <cell r="D10">
            <v>0</v>
          </cell>
        </row>
        <row r="11">
          <cell r="A11" t="str">
            <v>20709</v>
          </cell>
          <cell r="B11" t="str">
            <v>   旅游发展基金支出</v>
          </cell>
        </row>
        <row r="11">
          <cell r="D11">
            <v>0</v>
          </cell>
        </row>
        <row r="12">
          <cell r="A12" t="str">
            <v>2070901</v>
          </cell>
          <cell r="B12" t="str">
            <v>      宣传促销</v>
          </cell>
        </row>
        <row r="12">
          <cell r="D12">
            <v>0</v>
          </cell>
        </row>
        <row r="13">
          <cell r="A13" t="str">
            <v>2070902</v>
          </cell>
          <cell r="B13" t="str">
            <v>      行业规划</v>
          </cell>
        </row>
        <row r="13">
          <cell r="D13">
            <v>0</v>
          </cell>
        </row>
        <row r="14">
          <cell r="A14" t="str">
            <v>2070903</v>
          </cell>
          <cell r="B14" t="str">
            <v>      旅游事业补助</v>
          </cell>
        </row>
        <row r="14">
          <cell r="D14">
            <v>0</v>
          </cell>
        </row>
        <row r="15">
          <cell r="A15" t="str">
            <v>2070904</v>
          </cell>
          <cell r="B15" t="str">
            <v>      地方旅游开发项目补助</v>
          </cell>
        </row>
        <row r="15">
          <cell r="D15">
            <v>0</v>
          </cell>
        </row>
        <row r="16">
          <cell r="A16" t="str">
            <v>2070999</v>
          </cell>
          <cell r="B16" t="str">
            <v>      其他旅游发展基金支出 </v>
          </cell>
        </row>
        <row r="16">
          <cell r="D16">
            <v>0</v>
          </cell>
        </row>
        <row r="17">
          <cell r="A17" t="str">
            <v>20710</v>
          </cell>
          <cell r="B17" t="str">
            <v>   国家电影事业发展专项资金对应专项债务收入安排的支出</v>
          </cell>
        </row>
        <row r="17">
          <cell r="D17">
            <v>0</v>
          </cell>
        </row>
        <row r="18">
          <cell r="A18" t="str">
            <v>2071001</v>
          </cell>
          <cell r="B18" t="str">
            <v>      资助城市影院</v>
          </cell>
        </row>
        <row r="18">
          <cell r="D18">
            <v>0</v>
          </cell>
        </row>
        <row r="19">
          <cell r="A19" t="str">
            <v>2071099</v>
          </cell>
          <cell r="B19" t="str">
            <v>      其他国家电影事业发展专项资金对应专项债务收入支出</v>
          </cell>
        </row>
        <row r="19">
          <cell r="D19">
            <v>0</v>
          </cell>
        </row>
        <row r="20">
          <cell r="A20" t="str">
            <v>208</v>
          </cell>
          <cell r="B20" t="str">
            <v>二、社会保障和就业支出</v>
          </cell>
          <cell r="C20">
            <v>4</v>
          </cell>
          <cell r="D20">
            <v>10</v>
          </cell>
        </row>
        <row r="21">
          <cell r="A21" t="str">
            <v>20822</v>
          </cell>
          <cell r="B21" t="str">
            <v>    大中型水库移民后期扶持基金支出</v>
          </cell>
        </row>
        <row r="21">
          <cell r="D21">
            <v>0</v>
          </cell>
        </row>
        <row r="22">
          <cell r="A22" t="str">
            <v>2082201</v>
          </cell>
          <cell r="B22" t="str">
            <v>      移民补助</v>
          </cell>
        </row>
        <row r="22">
          <cell r="D22">
            <v>0</v>
          </cell>
        </row>
        <row r="23">
          <cell r="A23" t="str">
            <v>2082202</v>
          </cell>
          <cell r="B23" t="str">
            <v>      基础设施建设和经济发展</v>
          </cell>
        </row>
        <row r="23">
          <cell r="D23">
            <v>0</v>
          </cell>
        </row>
        <row r="24">
          <cell r="A24" t="str">
            <v>2082299</v>
          </cell>
          <cell r="B24" t="str">
            <v>      其他大中型水库移民后期扶持基金支出</v>
          </cell>
        </row>
        <row r="24">
          <cell r="D24">
            <v>0</v>
          </cell>
        </row>
        <row r="25">
          <cell r="A25" t="str">
            <v>20823</v>
          </cell>
          <cell r="B25" t="str">
            <v>    小型水库移民扶助基金安排的支出</v>
          </cell>
          <cell r="C25">
            <v>4</v>
          </cell>
          <cell r="D25">
            <v>10</v>
          </cell>
        </row>
        <row r="26">
          <cell r="A26" t="str">
            <v>2082301</v>
          </cell>
          <cell r="B26" t="str">
            <v>      移民补助</v>
          </cell>
        </row>
        <row r="26">
          <cell r="D26">
            <v>0</v>
          </cell>
        </row>
        <row r="27">
          <cell r="A27" t="str">
            <v>2082302</v>
          </cell>
          <cell r="B27" t="str">
            <v>      基础设施建设和经济发展</v>
          </cell>
          <cell r="C27">
            <v>4</v>
          </cell>
        </row>
        <row r="28">
          <cell r="A28" t="str">
            <v>2082399</v>
          </cell>
          <cell r="B28" t="str">
            <v>      其他小型水库移民扶助基金支出</v>
          </cell>
        </row>
        <row r="28">
          <cell r="D28">
            <v>10</v>
          </cell>
        </row>
        <row r="29">
          <cell r="A29" t="str">
            <v>20829</v>
          </cell>
          <cell r="B29" t="str">
            <v>    小型水库移民扶助基金对应专项债务收入安排的支出</v>
          </cell>
        </row>
        <row r="29">
          <cell r="D29">
            <v>0</v>
          </cell>
        </row>
        <row r="30">
          <cell r="A30" t="str">
            <v>2082901</v>
          </cell>
          <cell r="B30" t="str">
            <v>      基础设施建设和经济发展</v>
          </cell>
        </row>
        <row r="30">
          <cell r="D30">
            <v>0</v>
          </cell>
        </row>
        <row r="31">
          <cell r="A31" t="str">
            <v>2082999</v>
          </cell>
          <cell r="B31" t="str">
            <v>      其他小型水库移民扶助基金对应专项债务收入安排的支出</v>
          </cell>
        </row>
        <row r="31">
          <cell r="D31">
            <v>0</v>
          </cell>
        </row>
        <row r="32">
          <cell r="A32" t="str">
            <v>211</v>
          </cell>
          <cell r="B32" t="str">
            <v>三、节能环保支出</v>
          </cell>
        </row>
        <row r="32">
          <cell r="D32">
            <v>0</v>
          </cell>
        </row>
        <row r="33">
          <cell r="A33" t="str">
            <v>21160</v>
          </cell>
          <cell r="B33" t="str">
            <v>    可再生能源电价附加收入安排的支出</v>
          </cell>
        </row>
        <row r="33">
          <cell r="D33">
            <v>0</v>
          </cell>
        </row>
        <row r="34">
          <cell r="A34">
            <v>2116001</v>
          </cell>
          <cell r="B34" t="str">
            <v>      风力发电补助</v>
          </cell>
        </row>
        <row r="34">
          <cell r="D34">
            <v>0</v>
          </cell>
        </row>
        <row r="35">
          <cell r="A35">
            <v>2116002</v>
          </cell>
          <cell r="B35" t="str">
            <v>      太阳能发电补助</v>
          </cell>
        </row>
        <row r="35">
          <cell r="D35">
            <v>0</v>
          </cell>
        </row>
        <row r="36">
          <cell r="A36">
            <v>2116003</v>
          </cell>
          <cell r="B36" t="str">
            <v>      生物质能发电补助</v>
          </cell>
        </row>
        <row r="36">
          <cell r="D36">
            <v>0</v>
          </cell>
        </row>
        <row r="37">
          <cell r="A37">
            <v>2116099</v>
          </cell>
          <cell r="B37" t="str">
            <v>      其他可再生能源电价附加收入安排的支出</v>
          </cell>
        </row>
        <row r="37">
          <cell r="D37">
            <v>0</v>
          </cell>
        </row>
        <row r="38">
          <cell r="A38">
            <v>21161</v>
          </cell>
          <cell r="B38" t="str">
            <v>    废弃电器电子产品处理基金支出</v>
          </cell>
        </row>
        <row r="38">
          <cell r="D38">
            <v>0</v>
          </cell>
        </row>
        <row r="39">
          <cell r="A39">
            <v>2116101</v>
          </cell>
          <cell r="B39" t="str">
            <v>      回收处理费用补贴</v>
          </cell>
        </row>
        <row r="39">
          <cell r="D39">
            <v>0</v>
          </cell>
        </row>
        <row r="40">
          <cell r="A40">
            <v>2116102</v>
          </cell>
          <cell r="B40" t="str">
            <v>      信息系统建设</v>
          </cell>
        </row>
        <row r="40">
          <cell r="D40">
            <v>0</v>
          </cell>
        </row>
        <row r="41">
          <cell r="A41">
            <v>2116103</v>
          </cell>
          <cell r="B41" t="str">
            <v>      基金征管经费</v>
          </cell>
        </row>
        <row r="41">
          <cell r="D41">
            <v>0</v>
          </cell>
        </row>
        <row r="42">
          <cell r="A42">
            <v>2116104</v>
          </cell>
          <cell r="B42" t="str">
            <v>      其他废弃电器电子产品处理基金支出</v>
          </cell>
        </row>
        <row r="42">
          <cell r="D42">
            <v>0</v>
          </cell>
        </row>
        <row r="43">
          <cell r="A43" t="str">
            <v>212</v>
          </cell>
          <cell r="B43" t="str">
            <v>四、城乡社区支出</v>
          </cell>
          <cell r="C43">
            <v>99435</v>
          </cell>
          <cell r="D43">
            <v>149410</v>
          </cell>
        </row>
        <row r="44">
          <cell r="A44" t="str">
            <v>21208</v>
          </cell>
          <cell r="B44" t="str">
            <v>    国有土地使用权出让收入安排的支出</v>
          </cell>
          <cell r="C44">
            <v>96727</v>
          </cell>
          <cell r="D44">
            <v>145325</v>
          </cell>
        </row>
        <row r="45">
          <cell r="A45" t="str">
            <v>2120801</v>
          </cell>
          <cell r="B45" t="str">
            <v>      征地和拆迁补偿支出</v>
          </cell>
        </row>
        <row r="45">
          <cell r="D45">
            <v>0</v>
          </cell>
        </row>
        <row r="46">
          <cell r="A46" t="str">
            <v>2120802</v>
          </cell>
          <cell r="B46" t="str">
            <v>      土地开发支出</v>
          </cell>
          <cell r="C46">
            <v>582</v>
          </cell>
          <cell r="D46">
            <v>0</v>
          </cell>
        </row>
        <row r="47">
          <cell r="A47" t="str">
            <v>2120803</v>
          </cell>
          <cell r="B47" t="str">
            <v>      城市建设支出</v>
          </cell>
        </row>
        <row r="47">
          <cell r="D47">
            <v>0</v>
          </cell>
        </row>
        <row r="48">
          <cell r="A48" t="str">
            <v>2120804</v>
          </cell>
          <cell r="B48" t="str">
            <v>      农村基础设施建设支出</v>
          </cell>
        </row>
        <row r="48">
          <cell r="D48">
            <v>0</v>
          </cell>
        </row>
        <row r="49">
          <cell r="A49" t="str">
            <v>2120805</v>
          </cell>
          <cell r="B49" t="str">
            <v>      补助被征地农民支出</v>
          </cell>
        </row>
        <row r="49">
          <cell r="D49">
            <v>0</v>
          </cell>
        </row>
        <row r="50">
          <cell r="A50" t="str">
            <v>2120806</v>
          </cell>
          <cell r="B50" t="str">
            <v>      土地出让业务支出</v>
          </cell>
        </row>
        <row r="50">
          <cell r="D50">
            <v>0</v>
          </cell>
        </row>
        <row r="51">
          <cell r="A51" t="str">
            <v>2120807</v>
          </cell>
          <cell r="B51" t="str">
            <v>      廉租住房支出</v>
          </cell>
        </row>
        <row r="51">
          <cell r="D51">
            <v>0</v>
          </cell>
        </row>
        <row r="52">
          <cell r="A52" t="str">
            <v>2120809</v>
          </cell>
          <cell r="B52" t="str">
            <v>      支付破产或改制企业职工安置费</v>
          </cell>
        </row>
        <row r="52">
          <cell r="D52">
            <v>0</v>
          </cell>
        </row>
        <row r="53">
          <cell r="A53" t="str">
            <v>2120810</v>
          </cell>
          <cell r="B53" t="str">
            <v>      棚户区改造支出</v>
          </cell>
        </row>
        <row r="53">
          <cell r="D53">
            <v>0</v>
          </cell>
        </row>
        <row r="54">
          <cell r="A54" t="str">
            <v>2120811</v>
          </cell>
          <cell r="B54" t="str">
            <v>      公共租赁住房支出</v>
          </cell>
        </row>
        <row r="54">
          <cell r="D54">
            <v>0</v>
          </cell>
        </row>
        <row r="55">
          <cell r="A55" t="str">
            <v>2120813</v>
          </cell>
          <cell r="B55" t="str">
            <v>      保障性住房租金补贴</v>
          </cell>
        </row>
        <row r="55">
          <cell r="D55">
            <v>0</v>
          </cell>
        </row>
        <row r="56">
          <cell r="A56" t="str">
            <v>2120814</v>
          </cell>
          <cell r="B56" t="str">
            <v>      农业生产发展支出●</v>
          </cell>
        </row>
        <row r="56">
          <cell r="D56">
            <v>0</v>
          </cell>
        </row>
        <row r="57">
          <cell r="A57" t="str">
            <v>2120815</v>
          </cell>
          <cell r="B57" t="str">
            <v>      农村社会事业支出●</v>
          </cell>
        </row>
        <row r="57">
          <cell r="D57">
            <v>0</v>
          </cell>
        </row>
        <row r="58">
          <cell r="A58" t="str">
            <v>2120816</v>
          </cell>
          <cell r="B58" t="str">
            <v>      农业农村生态环境支出●</v>
          </cell>
        </row>
        <row r="58">
          <cell r="D58">
            <v>0</v>
          </cell>
        </row>
        <row r="59">
          <cell r="A59" t="str">
            <v>2120899</v>
          </cell>
          <cell r="B59" t="str">
            <v>      其他国有土地使用权出让收入安排的支出</v>
          </cell>
          <cell r="C59">
            <v>96145</v>
          </cell>
          <cell r="D59">
            <v>145325</v>
          </cell>
        </row>
        <row r="60">
          <cell r="A60" t="str">
            <v>21210</v>
          </cell>
          <cell r="B60" t="str">
            <v>    国有土地收益基金安排的支出</v>
          </cell>
        </row>
        <row r="60">
          <cell r="D60">
            <v>0</v>
          </cell>
        </row>
        <row r="61">
          <cell r="A61" t="str">
            <v>2121001</v>
          </cell>
          <cell r="B61" t="str">
            <v>      征地和拆迁补偿支出</v>
          </cell>
        </row>
        <row r="61">
          <cell r="D61">
            <v>0</v>
          </cell>
        </row>
        <row r="62">
          <cell r="A62" t="str">
            <v>2121002</v>
          </cell>
          <cell r="B62" t="str">
            <v>      土地开发支出</v>
          </cell>
        </row>
        <row r="62">
          <cell r="D62">
            <v>0</v>
          </cell>
        </row>
        <row r="63">
          <cell r="A63" t="str">
            <v>2121099</v>
          </cell>
          <cell r="B63" t="str">
            <v>      其他国有土地收益基金支出</v>
          </cell>
        </row>
        <row r="63">
          <cell r="D63">
            <v>0</v>
          </cell>
        </row>
        <row r="64">
          <cell r="A64" t="str">
            <v>21211</v>
          </cell>
          <cell r="B64" t="str">
            <v>    农业土地开发资金安排的支出</v>
          </cell>
        </row>
        <row r="64">
          <cell r="D64">
            <v>0</v>
          </cell>
        </row>
        <row r="65">
          <cell r="A65" t="str">
            <v>21213</v>
          </cell>
          <cell r="B65" t="str">
            <v>    城市基础设施配套费安排的支出</v>
          </cell>
        </row>
        <row r="65">
          <cell r="D65">
            <v>0</v>
          </cell>
        </row>
        <row r="66">
          <cell r="A66" t="str">
            <v>2121301</v>
          </cell>
          <cell r="B66" t="str">
            <v>      城市公共设施</v>
          </cell>
        </row>
        <row r="67">
          <cell r="A67" t="str">
            <v>2121302</v>
          </cell>
          <cell r="B67" t="str">
            <v>      城市环境卫生</v>
          </cell>
        </row>
        <row r="67">
          <cell r="D67">
            <v>0</v>
          </cell>
        </row>
        <row r="68">
          <cell r="A68" t="str">
            <v>2121303</v>
          </cell>
          <cell r="B68" t="str">
            <v>      公有房屋</v>
          </cell>
        </row>
        <row r="68">
          <cell r="D68">
            <v>0</v>
          </cell>
        </row>
        <row r="69">
          <cell r="A69" t="str">
            <v>2121304</v>
          </cell>
          <cell r="B69" t="str">
            <v>      城市防洪</v>
          </cell>
        </row>
        <row r="69">
          <cell r="D69">
            <v>0</v>
          </cell>
        </row>
        <row r="70">
          <cell r="A70" t="str">
            <v>2121399</v>
          </cell>
          <cell r="B70" t="str">
            <v>      其他城市基础设施配套费安排的支出</v>
          </cell>
        </row>
        <row r="70">
          <cell r="D70">
            <v>0</v>
          </cell>
        </row>
        <row r="71">
          <cell r="A71" t="str">
            <v>21214</v>
          </cell>
          <cell r="B71" t="str">
            <v>    污水处理费收入安排的支出</v>
          </cell>
          <cell r="C71">
            <v>2708</v>
          </cell>
          <cell r="D71">
            <v>4085</v>
          </cell>
        </row>
        <row r="72">
          <cell r="A72" t="str">
            <v>2121401</v>
          </cell>
          <cell r="B72" t="str">
            <v>      污水处理设施建设和运营</v>
          </cell>
        </row>
        <row r="72">
          <cell r="D72">
            <v>0</v>
          </cell>
        </row>
        <row r="73">
          <cell r="A73" t="str">
            <v>2121402</v>
          </cell>
          <cell r="B73" t="str">
            <v>      代征手续费</v>
          </cell>
        </row>
        <row r="73">
          <cell r="D73">
            <v>0</v>
          </cell>
        </row>
        <row r="74">
          <cell r="A74" t="str">
            <v>2121499</v>
          </cell>
          <cell r="B74" t="str">
            <v>      其他污水处理费安排的支出</v>
          </cell>
          <cell r="C74">
            <v>2708</v>
          </cell>
          <cell r="D74">
            <v>4085</v>
          </cell>
        </row>
        <row r="75">
          <cell r="A75" t="str">
            <v>21215</v>
          </cell>
          <cell r="B75" t="str">
            <v>    土地储备专项债券收入安排的支出</v>
          </cell>
        </row>
        <row r="75">
          <cell r="D75">
            <v>0</v>
          </cell>
        </row>
        <row r="76">
          <cell r="A76" t="str">
            <v>2121501</v>
          </cell>
          <cell r="B76" t="str">
            <v>      征地和拆迁补偿支出</v>
          </cell>
        </row>
        <row r="76">
          <cell r="D76">
            <v>0</v>
          </cell>
        </row>
        <row r="77">
          <cell r="A77" t="str">
            <v>2121502</v>
          </cell>
          <cell r="B77" t="str">
            <v>      土地开发支出</v>
          </cell>
        </row>
        <row r="77">
          <cell r="D77">
            <v>0</v>
          </cell>
        </row>
        <row r="78">
          <cell r="A78" t="str">
            <v>2121599</v>
          </cell>
          <cell r="B78" t="str">
            <v>      其他土地储备专项债券收入安排的支出</v>
          </cell>
        </row>
        <row r="78">
          <cell r="D78">
            <v>0</v>
          </cell>
        </row>
        <row r="79">
          <cell r="A79" t="str">
            <v>21216</v>
          </cell>
          <cell r="B79" t="str">
            <v>    棚户区改造专项债券收入安排的支出</v>
          </cell>
        </row>
        <row r="79">
          <cell r="D79">
            <v>0</v>
          </cell>
        </row>
        <row r="80">
          <cell r="A80" t="str">
            <v>2121601</v>
          </cell>
          <cell r="B80" t="str">
            <v>      征地和拆迁补偿支出</v>
          </cell>
        </row>
        <row r="80">
          <cell r="D80">
            <v>0</v>
          </cell>
        </row>
        <row r="81">
          <cell r="A81" t="str">
            <v>2121602</v>
          </cell>
          <cell r="B81" t="str">
            <v>      土地开发支出</v>
          </cell>
        </row>
        <row r="81">
          <cell r="D81">
            <v>0</v>
          </cell>
        </row>
        <row r="82">
          <cell r="A82" t="str">
            <v>2121699</v>
          </cell>
          <cell r="B82" t="str">
            <v>      其他棚户区改造专项债券收入安排的支出</v>
          </cell>
        </row>
        <row r="82">
          <cell r="D82">
            <v>0</v>
          </cell>
        </row>
        <row r="83">
          <cell r="A83" t="str">
            <v>21217</v>
          </cell>
          <cell r="B83" t="str">
            <v>    城市基础设施配套费对应专项债务收入安排的支出</v>
          </cell>
        </row>
        <row r="83">
          <cell r="D83">
            <v>0</v>
          </cell>
        </row>
        <row r="84">
          <cell r="A84" t="str">
            <v>2121701</v>
          </cell>
          <cell r="B84" t="str">
            <v>      城市公共设施</v>
          </cell>
        </row>
        <row r="84">
          <cell r="D84">
            <v>0</v>
          </cell>
        </row>
        <row r="85">
          <cell r="A85" t="str">
            <v>2121702</v>
          </cell>
          <cell r="B85" t="str">
            <v>      城市环境卫生</v>
          </cell>
        </row>
        <row r="85">
          <cell r="D85">
            <v>0</v>
          </cell>
        </row>
        <row r="86">
          <cell r="A86" t="str">
            <v>2121703</v>
          </cell>
          <cell r="B86" t="str">
            <v>      公有房屋</v>
          </cell>
        </row>
        <row r="86">
          <cell r="D86">
            <v>0</v>
          </cell>
        </row>
        <row r="87">
          <cell r="A87" t="str">
            <v>2121704</v>
          </cell>
          <cell r="B87" t="str">
            <v>      城市防洪</v>
          </cell>
        </row>
        <row r="87">
          <cell r="D87">
            <v>0</v>
          </cell>
        </row>
        <row r="88">
          <cell r="A88" t="str">
            <v>2121799</v>
          </cell>
          <cell r="B88" t="str">
            <v>      其他城市基础设施配套费对应专项债务收入安排的支出</v>
          </cell>
        </row>
        <row r="88">
          <cell r="D88">
            <v>0</v>
          </cell>
        </row>
        <row r="89">
          <cell r="A89" t="str">
            <v>21218</v>
          </cell>
          <cell r="B89" t="str">
            <v>    污水处理费对应专项债务收入安排的支出</v>
          </cell>
        </row>
        <row r="89">
          <cell r="D89">
            <v>0</v>
          </cell>
        </row>
        <row r="90">
          <cell r="A90" t="str">
            <v>2121801</v>
          </cell>
          <cell r="B90" t="str">
            <v>      污水处理设施建设和运营</v>
          </cell>
        </row>
        <row r="90">
          <cell r="D90">
            <v>0</v>
          </cell>
        </row>
        <row r="91">
          <cell r="A91" t="str">
            <v>2121899</v>
          </cell>
          <cell r="B91" t="str">
            <v>      其他污水处理费对应专项债务收入安排的支出</v>
          </cell>
        </row>
        <row r="91">
          <cell r="D91">
            <v>0</v>
          </cell>
        </row>
        <row r="92">
          <cell r="A92" t="str">
            <v>21219</v>
          </cell>
          <cell r="B92" t="str">
            <v>    国有土地使用权出让收入对应专项债务收入安排的支出</v>
          </cell>
        </row>
        <row r="92">
          <cell r="D92">
            <v>0</v>
          </cell>
        </row>
        <row r="93">
          <cell r="A93" t="str">
            <v>2121901</v>
          </cell>
          <cell r="B93" t="str">
            <v>      征地和拆迁补偿支出</v>
          </cell>
        </row>
        <row r="93">
          <cell r="D93">
            <v>0</v>
          </cell>
        </row>
        <row r="94">
          <cell r="A94" t="str">
            <v>2121902</v>
          </cell>
          <cell r="B94" t="str">
            <v>      土地开发支出</v>
          </cell>
        </row>
        <row r="94">
          <cell r="D94">
            <v>0</v>
          </cell>
        </row>
        <row r="95">
          <cell r="A95" t="str">
            <v>2121903</v>
          </cell>
          <cell r="B95" t="str">
            <v>      城市建设支出</v>
          </cell>
        </row>
        <row r="95">
          <cell r="D95">
            <v>0</v>
          </cell>
        </row>
        <row r="96">
          <cell r="A96" t="str">
            <v>2121904</v>
          </cell>
          <cell r="B96" t="str">
            <v>      农村基础设施建设支出</v>
          </cell>
        </row>
        <row r="96">
          <cell r="D96">
            <v>0</v>
          </cell>
        </row>
        <row r="97">
          <cell r="A97" t="str">
            <v>2121905</v>
          </cell>
          <cell r="B97" t="str">
            <v>      廉租住房支出</v>
          </cell>
        </row>
        <row r="97">
          <cell r="D97">
            <v>0</v>
          </cell>
        </row>
        <row r="98">
          <cell r="A98" t="str">
            <v>2121906</v>
          </cell>
          <cell r="B98" t="str">
            <v>      棚户区改造支出</v>
          </cell>
        </row>
        <row r="98">
          <cell r="D98">
            <v>0</v>
          </cell>
        </row>
        <row r="99">
          <cell r="A99" t="str">
            <v>2121907</v>
          </cell>
          <cell r="B99" t="str">
            <v>      公共租赁住房支出</v>
          </cell>
        </row>
        <row r="99">
          <cell r="D99">
            <v>0</v>
          </cell>
        </row>
        <row r="100">
          <cell r="A100" t="str">
            <v>2121999</v>
          </cell>
          <cell r="B100" t="str">
            <v>      其他国有土地使用权出让收入对应专项债务收入安排的支出</v>
          </cell>
        </row>
        <row r="100">
          <cell r="D100">
            <v>0</v>
          </cell>
        </row>
        <row r="101">
          <cell r="A101" t="str">
            <v>213</v>
          </cell>
          <cell r="B101" t="str">
            <v>五、农林水支出</v>
          </cell>
          <cell r="C101">
            <v>22</v>
          </cell>
          <cell r="D101">
            <v>0</v>
          </cell>
        </row>
        <row r="102">
          <cell r="A102" t="str">
            <v>21366</v>
          </cell>
          <cell r="B102" t="str">
            <v>    大中型水库库区基金安排的支出</v>
          </cell>
          <cell r="C102">
            <v>22</v>
          </cell>
          <cell r="D102">
            <v>0</v>
          </cell>
        </row>
        <row r="103">
          <cell r="A103" t="str">
            <v>2136601</v>
          </cell>
          <cell r="B103" t="str">
            <v>      基础设施建设和经济发展</v>
          </cell>
        </row>
        <row r="103">
          <cell r="D103">
            <v>0</v>
          </cell>
        </row>
        <row r="104">
          <cell r="A104" t="str">
            <v>2136602</v>
          </cell>
          <cell r="B104" t="str">
            <v>      解决移民遗留问题</v>
          </cell>
        </row>
        <row r="104">
          <cell r="D104">
            <v>0</v>
          </cell>
        </row>
        <row r="105">
          <cell r="A105" t="str">
            <v>2136603</v>
          </cell>
          <cell r="B105" t="str">
            <v>      库区防护工程维护</v>
          </cell>
        </row>
        <row r="105">
          <cell r="D105">
            <v>0</v>
          </cell>
        </row>
        <row r="106">
          <cell r="A106" t="str">
            <v>2136699</v>
          </cell>
          <cell r="B106" t="str">
            <v>      其他大中型水库库区基金支出</v>
          </cell>
          <cell r="C106">
            <v>22</v>
          </cell>
          <cell r="D106">
            <v>0</v>
          </cell>
        </row>
        <row r="107">
          <cell r="A107" t="str">
            <v>21367</v>
          </cell>
          <cell r="B107" t="str">
            <v>    三峡水库库区基金支出</v>
          </cell>
        </row>
        <row r="107">
          <cell r="D107">
            <v>0</v>
          </cell>
        </row>
        <row r="108">
          <cell r="A108" t="str">
            <v>2136701</v>
          </cell>
          <cell r="B108" t="str">
            <v>      基础设施建设和经济发展</v>
          </cell>
        </row>
        <row r="108">
          <cell r="D108">
            <v>0</v>
          </cell>
        </row>
        <row r="109">
          <cell r="A109" t="str">
            <v>2136702</v>
          </cell>
          <cell r="B109" t="str">
            <v>      解决移民遗留问题</v>
          </cell>
        </row>
        <row r="109">
          <cell r="D109">
            <v>0</v>
          </cell>
        </row>
        <row r="110">
          <cell r="A110" t="str">
            <v>2136703</v>
          </cell>
          <cell r="B110" t="str">
            <v>      库区维护和管理</v>
          </cell>
        </row>
        <row r="110">
          <cell r="D110">
            <v>0</v>
          </cell>
        </row>
        <row r="111">
          <cell r="A111" t="str">
            <v>2136799</v>
          </cell>
          <cell r="B111" t="str">
            <v>      其他三峡水库库区基金支出</v>
          </cell>
        </row>
        <row r="111">
          <cell r="D111">
            <v>0</v>
          </cell>
        </row>
        <row r="112">
          <cell r="A112" t="str">
            <v>21369</v>
          </cell>
          <cell r="B112" t="str">
            <v>    国家重大水利工程建设基金安排的支出</v>
          </cell>
        </row>
        <row r="112">
          <cell r="D112">
            <v>0</v>
          </cell>
        </row>
        <row r="113">
          <cell r="A113" t="str">
            <v>2136901</v>
          </cell>
          <cell r="B113" t="str">
            <v>      南水北调工程建设</v>
          </cell>
        </row>
        <row r="113">
          <cell r="D113">
            <v>0</v>
          </cell>
        </row>
        <row r="114">
          <cell r="A114" t="str">
            <v>2136902</v>
          </cell>
          <cell r="B114" t="str">
            <v>      三峡后续工作</v>
          </cell>
        </row>
        <row r="114">
          <cell r="D114">
            <v>0</v>
          </cell>
        </row>
        <row r="115">
          <cell r="A115" t="str">
            <v>2136903</v>
          </cell>
          <cell r="B115" t="str">
            <v>      地方重大水利工程建设</v>
          </cell>
        </row>
        <row r="115">
          <cell r="D115">
            <v>0</v>
          </cell>
        </row>
        <row r="116">
          <cell r="A116" t="str">
            <v>2136999</v>
          </cell>
          <cell r="B116" t="str">
            <v>      其他重大水利工程建设基金支出</v>
          </cell>
        </row>
        <row r="116">
          <cell r="D116">
            <v>0</v>
          </cell>
        </row>
        <row r="117">
          <cell r="A117">
            <v>21370</v>
          </cell>
          <cell r="B117" t="str">
            <v>    大中型水库库区基金对应专项债务收入安排的支出</v>
          </cell>
        </row>
        <row r="117">
          <cell r="D117">
            <v>0</v>
          </cell>
        </row>
        <row r="118">
          <cell r="A118">
            <v>2137001</v>
          </cell>
          <cell r="B118" t="str">
            <v>      基础设施建设和经济发展</v>
          </cell>
        </row>
        <row r="118">
          <cell r="D118">
            <v>0</v>
          </cell>
        </row>
        <row r="119">
          <cell r="A119">
            <v>2137099</v>
          </cell>
          <cell r="B119" t="str">
            <v>      其他大中型水库库区基金对应专项债务收入支出</v>
          </cell>
        </row>
        <row r="119">
          <cell r="D119">
            <v>0</v>
          </cell>
        </row>
        <row r="120">
          <cell r="A120">
            <v>21371</v>
          </cell>
          <cell r="B120" t="str">
            <v>    国家重大水利工程建设基金对应专项债务收入安排的支出</v>
          </cell>
        </row>
        <row r="120">
          <cell r="D120">
            <v>0</v>
          </cell>
        </row>
        <row r="121">
          <cell r="A121">
            <v>2137101</v>
          </cell>
          <cell r="B121" t="str">
            <v>      南水北调工程建设</v>
          </cell>
        </row>
        <row r="121">
          <cell r="D121">
            <v>0</v>
          </cell>
        </row>
        <row r="122">
          <cell r="A122">
            <v>2137102</v>
          </cell>
          <cell r="B122" t="str">
            <v>      三峡工程后续工作</v>
          </cell>
        </row>
        <row r="122">
          <cell r="D122">
            <v>0</v>
          </cell>
        </row>
        <row r="123">
          <cell r="A123">
            <v>2137103</v>
          </cell>
          <cell r="B123" t="str">
            <v>      地方重大水利工程建设</v>
          </cell>
        </row>
        <row r="123">
          <cell r="D123">
            <v>0</v>
          </cell>
        </row>
        <row r="124">
          <cell r="A124">
            <v>2137199</v>
          </cell>
          <cell r="B124" t="str">
            <v>      其他重大水利工程建设基金对应专项债务收入支出</v>
          </cell>
        </row>
        <row r="124">
          <cell r="D124">
            <v>0</v>
          </cell>
        </row>
        <row r="125">
          <cell r="A125" t="str">
            <v>214</v>
          </cell>
          <cell r="B125" t="str">
            <v>六、交通运输支出</v>
          </cell>
        </row>
        <row r="125">
          <cell r="D125">
            <v>0</v>
          </cell>
        </row>
        <row r="126">
          <cell r="A126" t="str">
            <v>21460</v>
          </cell>
          <cell r="B126" t="str">
            <v>    海南省高等级公路车辆通行附加费安排的支出</v>
          </cell>
        </row>
        <row r="126">
          <cell r="D126">
            <v>0</v>
          </cell>
        </row>
        <row r="127">
          <cell r="A127" t="str">
            <v>2146001</v>
          </cell>
          <cell r="B127" t="str">
            <v>      公路建设</v>
          </cell>
        </row>
        <row r="127">
          <cell r="D127">
            <v>0</v>
          </cell>
        </row>
        <row r="128">
          <cell r="A128" t="str">
            <v>2146002</v>
          </cell>
          <cell r="B128" t="str">
            <v>      公路养护</v>
          </cell>
        </row>
        <row r="128">
          <cell r="D128">
            <v>0</v>
          </cell>
        </row>
        <row r="129">
          <cell r="A129" t="str">
            <v>2146003</v>
          </cell>
          <cell r="B129" t="str">
            <v>      公路还贷</v>
          </cell>
        </row>
        <row r="129">
          <cell r="D129">
            <v>0</v>
          </cell>
        </row>
        <row r="130">
          <cell r="A130" t="str">
            <v>2146099</v>
          </cell>
          <cell r="B130" t="str">
            <v>      其他海南省高等级公路车辆通行附加费安排的支出</v>
          </cell>
        </row>
        <row r="130">
          <cell r="D130">
            <v>0</v>
          </cell>
        </row>
        <row r="131">
          <cell r="A131" t="str">
            <v>21462</v>
          </cell>
          <cell r="B131" t="str">
            <v>    车辆通行费安排的支出</v>
          </cell>
        </row>
        <row r="131">
          <cell r="D131">
            <v>0</v>
          </cell>
        </row>
        <row r="132">
          <cell r="A132" t="str">
            <v>2146201</v>
          </cell>
          <cell r="B132" t="str">
            <v>      公路还贷</v>
          </cell>
        </row>
        <row r="132">
          <cell r="D132">
            <v>0</v>
          </cell>
        </row>
        <row r="133">
          <cell r="A133" t="str">
            <v>2146202</v>
          </cell>
          <cell r="B133" t="str">
            <v>      政府还贷公路养护</v>
          </cell>
        </row>
        <row r="133">
          <cell r="D133">
            <v>0</v>
          </cell>
        </row>
        <row r="134">
          <cell r="A134" t="str">
            <v>2146203</v>
          </cell>
          <cell r="B134" t="str">
            <v>      政府还贷公路管理</v>
          </cell>
        </row>
        <row r="134">
          <cell r="D134">
            <v>0</v>
          </cell>
        </row>
        <row r="135">
          <cell r="A135" t="str">
            <v>2146299</v>
          </cell>
          <cell r="B135" t="str">
            <v>      其他车辆通行费安排的支出</v>
          </cell>
        </row>
        <row r="135">
          <cell r="D135">
            <v>0</v>
          </cell>
        </row>
        <row r="136">
          <cell r="A136" t="str">
            <v>21463</v>
          </cell>
          <cell r="B136" t="str">
            <v>    港口建设费安排的支出◆</v>
          </cell>
        </row>
        <row r="136">
          <cell r="D136">
            <v>0</v>
          </cell>
        </row>
        <row r="137">
          <cell r="A137" t="str">
            <v>2146301</v>
          </cell>
          <cell r="B137" t="str">
            <v>      港口设施◆</v>
          </cell>
        </row>
        <row r="137">
          <cell r="D137">
            <v>0</v>
          </cell>
        </row>
        <row r="138">
          <cell r="A138" t="str">
            <v>2146302</v>
          </cell>
          <cell r="B138" t="str">
            <v>      航道建设和维护◆</v>
          </cell>
        </row>
        <row r="138">
          <cell r="D138">
            <v>0</v>
          </cell>
        </row>
        <row r="139">
          <cell r="A139" t="str">
            <v>2146303</v>
          </cell>
          <cell r="B139" t="str">
            <v>      航运保障系统建设◆</v>
          </cell>
        </row>
        <row r="139">
          <cell r="D139">
            <v>0</v>
          </cell>
        </row>
        <row r="140">
          <cell r="A140" t="str">
            <v>2146399</v>
          </cell>
          <cell r="B140" t="str">
            <v>      其他港口建设费安排的支出◆</v>
          </cell>
        </row>
        <row r="140">
          <cell r="D140">
            <v>0</v>
          </cell>
        </row>
        <row r="141">
          <cell r="A141" t="str">
            <v>21464</v>
          </cell>
          <cell r="B141" t="str">
            <v>    铁路建设基金支出</v>
          </cell>
        </row>
        <row r="141">
          <cell r="D141">
            <v>0</v>
          </cell>
        </row>
        <row r="142">
          <cell r="A142" t="str">
            <v>2146401</v>
          </cell>
          <cell r="B142" t="str">
            <v>      铁路建设投资</v>
          </cell>
        </row>
        <row r="142">
          <cell r="D142">
            <v>0</v>
          </cell>
        </row>
        <row r="143">
          <cell r="A143" t="str">
            <v>2146402</v>
          </cell>
          <cell r="B143" t="str">
            <v>      购置铁路机车车辆</v>
          </cell>
        </row>
        <row r="143">
          <cell r="D143">
            <v>0</v>
          </cell>
        </row>
        <row r="144">
          <cell r="A144" t="str">
            <v>2146403</v>
          </cell>
          <cell r="B144" t="str">
            <v>      铁路还贷</v>
          </cell>
        </row>
        <row r="144">
          <cell r="D144">
            <v>0</v>
          </cell>
        </row>
        <row r="145">
          <cell r="A145" t="str">
            <v>2146404</v>
          </cell>
          <cell r="B145" t="str">
            <v>      建设项目铺底资金</v>
          </cell>
        </row>
        <row r="145">
          <cell r="D145">
            <v>0</v>
          </cell>
        </row>
        <row r="146">
          <cell r="A146" t="str">
            <v>2146405</v>
          </cell>
          <cell r="B146" t="str">
            <v>      勘测设计</v>
          </cell>
        </row>
        <row r="146">
          <cell r="D146">
            <v>0</v>
          </cell>
        </row>
        <row r="147">
          <cell r="A147" t="str">
            <v>2146406</v>
          </cell>
          <cell r="B147" t="str">
            <v>      注册资本金</v>
          </cell>
        </row>
        <row r="147">
          <cell r="D147">
            <v>0</v>
          </cell>
        </row>
        <row r="148">
          <cell r="A148" t="str">
            <v>2146407</v>
          </cell>
          <cell r="B148" t="str">
            <v>      周转资金</v>
          </cell>
        </row>
        <row r="148">
          <cell r="D148">
            <v>0</v>
          </cell>
        </row>
        <row r="149">
          <cell r="A149" t="str">
            <v>2146499</v>
          </cell>
          <cell r="B149" t="str">
            <v>      其他铁路建设基金支出</v>
          </cell>
        </row>
        <row r="149">
          <cell r="D149">
            <v>0</v>
          </cell>
        </row>
        <row r="150">
          <cell r="A150" t="str">
            <v>21468</v>
          </cell>
          <cell r="B150" t="str">
            <v>    船舶油污损害赔偿基金支出</v>
          </cell>
        </row>
        <row r="150">
          <cell r="D150">
            <v>0</v>
          </cell>
        </row>
        <row r="151">
          <cell r="A151" t="str">
            <v>2146801</v>
          </cell>
          <cell r="B151" t="str">
            <v>      应急处置费用</v>
          </cell>
        </row>
        <row r="151">
          <cell r="D151">
            <v>0</v>
          </cell>
        </row>
        <row r="152">
          <cell r="A152" t="str">
            <v>2146802</v>
          </cell>
          <cell r="B152" t="str">
            <v>      控制清除污染</v>
          </cell>
        </row>
        <row r="152">
          <cell r="D152">
            <v>0</v>
          </cell>
        </row>
        <row r="153">
          <cell r="A153" t="str">
            <v>2146803</v>
          </cell>
          <cell r="B153" t="str">
            <v>      损失补偿</v>
          </cell>
        </row>
        <row r="153">
          <cell r="D153">
            <v>0</v>
          </cell>
        </row>
        <row r="154">
          <cell r="A154" t="str">
            <v>2146804</v>
          </cell>
          <cell r="B154" t="str">
            <v>      生态恢复</v>
          </cell>
        </row>
        <row r="154">
          <cell r="D154">
            <v>0</v>
          </cell>
        </row>
        <row r="155">
          <cell r="A155" t="str">
            <v>2146805</v>
          </cell>
          <cell r="B155" t="str">
            <v>      监视监测</v>
          </cell>
        </row>
        <row r="155">
          <cell r="D155">
            <v>0</v>
          </cell>
        </row>
        <row r="156">
          <cell r="A156" t="str">
            <v>2146899</v>
          </cell>
          <cell r="B156" t="str">
            <v>      其他船舶油污损害赔偿基金支出</v>
          </cell>
        </row>
        <row r="156">
          <cell r="D156">
            <v>0</v>
          </cell>
        </row>
        <row r="157">
          <cell r="A157" t="str">
            <v>21469</v>
          </cell>
          <cell r="B157" t="str">
            <v>    民航发展基金支出</v>
          </cell>
        </row>
        <row r="157">
          <cell r="D157">
            <v>0</v>
          </cell>
        </row>
        <row r="158">
          <cell r="A158" t="str">
            <v>2146901</v>
          </cell>
          <cell r="B158" t="str">
            <v>      民航机场建设</v>
          </cell>
        </row>
        <row r="158">
          <cell r="D158">
            <v>0</v>
          </cell>
        </row>
        <row r="159">
          <cell r="A159" t="str">
            <v>2146902</v>
          </cell>
          <cell r="B159" t="str">
            <v>      空管系统建设</v>
          </cell>
        </row>
        <row r="159">
          <cell r="D159">
            <v>0</v>
          </cell>
        </row>
        <row r="160">
          <cell r="A160" t="str">
            <v>2146903</v>
          </cell>
          <cell r="B160" t="str">
            <v>      民航安全</v>
          </cell>
        </row>
        <row r="160">
          <cell r="D160">
            <v>0</v>
          </cell>
        </row>
        <row r="161">
          <cell r="A161" t="str">
            <v>2146904</v>
          </cell>
          <cell r="B161" t="str">
            <v>      航线和机场补贴</v>
          </cell>
        </row>
        <row r="161">
          <cell r="D161">
            <v>0</v>
          </cell>
        </row>
        <row r="162">
          <cell r="A162" t="str">
            <v>2146906</v>
          </cell>
          <cell r="B162" t="str">
            <v>      民航节能减排</v>
          </cell>
        </row>
        <row r="162">
          <cell r="D162">
            <v>0</v>
          </cell>
        </row>
        <row r="163">
          <cell r="A163" t="str">
            <v>2146907</v>
          </cell>
          <cell r="B163" t="str">
            <v>      通用航空发展</v>
          </cell>
        </row>
        <row r="163">
          <cell r="D163">
            <v>0</v>
          </cell>
        </row>
        <row r="164">
          <cell r="A164" t="str">
            <v>2146908</v>
          </cell>
          <cell r="B164" t="str">
            <v>      征管经费</v>
          </cell>
        </row>
        <row r="164">
          <cell r="D164">
            <v>0</v>
          </cell>
        </row>
        <row r="165">
          <cell r="A165" t="str">
            <v>2146999</v>
          </cell>
          <cell r="B165" t="str">
            <v>      其他民航发展基金支出</v>
          </cell>
        </row>
        <row r="165">
          <cell r="D165">
            <v>0</v>
          </cell>
        </row>
        <row r="166">
          <cell r="A166" t="str">
            <v>21470</v>
          </cell>
          <cell r="B166" t="str">
            <v>    海南省高等级公路车辆通行附加费对应专项债务收入安排的支出</v>
          </cell>
        </row>
        <row r="166">
          <cell r="D166">
            <v>0</v>
          </cell>
        </row>
        <row r="167">
          <cell r="A167" t="str">
            <v>2147001</v>
          </cell>
          <cell r="B167" t="str">
            <v>      公路建设</v>
          </cell>
        </row>
        <row r="167">
          <cell r="D167">
            <v>0</v>
          </cell>
        </row>
        <row r="168">
          <cell r="A168" t="str">
            <v>2147099</v>
          </cell>
          <cell r="B168" t="str">
            <v>      其他海南省高等级公路车辆通行附加费对应专项债务收入安排的支出</v>
          </cell>
        </row>
        <row r="168">
          <cell r="D168">
            <v>0</v>
          </cell>
        </row>
        <row r="169">
          <cell r="A169" t="str">
            <v>21471</v>
          </cell>
          <cell r="B169" t="str">
            <v>    政府收费公路专项债券收入安排的支出</v>
          </cell>
        </row>
        <row r="169">
          <cell r="D169">
            <v>0</v>
          </cell>
        </row>
        <row r="170">
          <cell r="A170" t="str">
            <v>2147101</v>
          </cell>
          <cell r="B170" t="str">
            <v>      公路建设</v>
          </cell>
        </row>
        <row r="170">
          <cell r="D170">
            <v>0</v>
          </cell>
        </row>
        <row r="171">
          <cell r="A171" t="str">
            <v>2147199</v>
          </cell>
          <cell r="B171" t="str">
            <v>      其他政府收费公路专项债券收入安排的支出</v>
          </cell>
        </row>
        <row r="171">
          <cell r="D171">
            <v>0</v>
          </cell>
        </row>
        <row r="172">
          <cell r="A172" t="str">
            <v>21472</v>
          </cell>
          <cell r="B172" t="str">
            <v>    车辆通行费对应专项债务收入安排的支出</v>
          </cell>
        </row>
        <row r="172">
          <cell r="D172">
            <v>0</v>
          </cell>
        </row>
        <row r="173">
          <cell r="A173" t="str">
            <v>21473</v>
          </cell>
          <cell r="B173" t="str">
            <v>    港口建设费对应专项债务收入安排的支出◆</v>
          </cell>
        </row>
        <row r="173">
          <cell r="D173">
            <v>0</v>
          </cell>
        </row>
        <row r="174">
          <cell r="A174" t="str">
            <v>2147301</v>
          </cell>
          <cell r="B174" t="str">
            <v>      港口设施◆</v>
          </cell>
        </row>
        <row r="174">
          <cell r="D174">
            <v>0</v>
          </cell>
        </row>
        <row r="175">
          <cell r="A175" t="str">
            <v>2147303</v>
          </cell>
          <cell r="B175" t="str">
            <v>      航运保障系统建设◆</v>
          </cell>
        </row>
        <row r="175">
          <cell r="D175">
            <v>0</v>
          </cell>
        </row>
        <row r="176">
          <cell r="A176" t="str">
            <v>2147399</v>
          </cell>
          <cell r="B176" t="str">
            <v>      其他港口建设费对应专项债务收入安排的支出◆</v>
          </cell>
        </row>
        <row r="176">
          <cell r="D176">
            <v>0</v>
          </cell>
        </row>
        <row r="177">
          <cell r="A177" t="str">
            <v>215</v>
          </cell>
          <cell r="B177" t="str">
            <v>七、资源勘探工业信息等支出</v>
          </cell>
        </row>
        <row r="177">
          <cell r="D177">
            <v>0</v>
          </cell>
        </row>
        <row r="178">
          <cell r="A178" t="str">
            <v>21562</v>
          </cell>
          <cell r="B178" t="str">
            <v>    农网还贷资金支出</v>
          </cell>
        </row>
        <row r="178">
          <cell r="D178">
            <v>0</v>
          </cell>
        </row>
        <row r="179">
          <cell r="A179" t="str">
            <v>2156202</v>
          </cell>
          <cell r="B179" t="str">
            <v>      地方农网还贷资金支出</v>
          </cell>
        </row>
        <row r="179">
          <cell r="D179">
            <v>0</v>
          </cell>
        </row>
        <row r="180">
          <cell r="A180" t="str">
            <v>2156299</v>
          </cell>
          <cell r="B180" t="str">
            <v>      其他农网还贷资金支出</v>
          </cell>
        </row>
        <row r="180">
          <cell r="D180">
            <v>0</v>
          </cell>
        </row>
        <row r="181">
          <cell r="A181" t="str">
            <v>229</v>
          </cell>
          <cell r="B181" t="str">
            <v>八、其他支出</v>
          </cell>
          <cell r="C181">
            <v>3610</v>
          </cell>
          <cell r="D181">
            <v>6905</v>
          </cell>
        </row>
        <row r="182">
          <cell r="A182" t="str">
            <v>22904</v>
          </cell>
          <cell r="B182" t="str">
            <v>    其他政府性基金及对应专项债务收入安排的支出</v>
          </cell>
        </row>
        <row r="182">
          <cell r="D182">
            <v>0</v>
          </cell>
        </row>
        <row r="183">
          <cell r="A183" t="str">
            <v>2290401</v>
          </cell>
          <cell r="B183" t="str">
            <v>      其他政府性基金安排的支出</v>
          </cell>
        </row>
        <row r="183">
          <cell r="D183">
            <v>0</v>
          </cell>
        </row>
        <row r="184">
          <cell r="A184" t="str">
            <v>2290402</v>
          </cell>
          <cell r="B184" t="str">
            <v>      其他地方自行试点项目收益专项债券收入安排的支出</v>
          </cell>
        </row>
        <row r="184">
          <cell r="D184">
            <v>0</v>
          </cell>
        </row>
        <row r="185">
          <cell r="A185" t="str">
            <v>2290403</v>
          </cell>
          <cell r="B185" t="str">
            <v>      其他政府性基金债务收入安排的支出</v>
          </cell>
        </row>
        <row r="185">
          <cell r="D185">
            <v>0</v>
          </cell>
        </row>
        <row r="186">
          <cell r="A186" t="str">
            <v>22908</v>
          </cell>
          <cell r="B186" t="str">
            <v>    彩票发行销售机构业务费安排的支出</v>
          </cell>
          <cell r="C186">
            <v>229</v>
          </cell>
          <cell r="D186">
            <v>50</v>
          </cell>
        </row>
        <row r="187">
          <cell r="A187" t="str">
            <v>2290802</v>
          </cell>
          <cell r="B187" t="str">
            <v>      福利彩票发行机构的业务费支出</v>
          </cell>
        </row>
        <row r="187">
          <cell r="D187">
            <v>0</v>
          </cell>
        </row>
        <row r="188">
          <cell r="A188" t="str">
            <v>2290803</v>
          </cell>
          <cell r="B188" t="str">
            <v>      体育彩票发行机构的业务费支出</v>
          </cell>
        </row>
        <row r="188">
          <cell r="D188">
            <v>0</v>
          </cell>
        </row>
        <row r="189">
          <cell r="A189" t="str">
            <v>2290804</v>
          </cell>
          <cell r="B189" t="str">
            <v>      福利彩票销售机构的业务费支出</v>
          </cell>
          <cell r="C189">
            <v>229</v>
          </cell>
          <cell r="D189">
            <v>0</v>
          </cell>
        </row>
        <row r="190">
          <cell r="A190" t="str">
            <v>2290805</v>
          </cell>
          <cell r="B190" t="str">
            <v>      体育彩票销售机构的业务费支出</v>
          </cell>
        </row>
        <row r="190">
          <cell r="D190">
            <v>0</v>
          </cell>
        </row>
        <row r="191">
          <cell r="A191" t="str">
            <v>2290806</v>
          </cell>
          <cell r="B191" t="str">
            <v>      彩票兑奖周转金支出</v>
          </cell>
        </row>
        <row r="191">
          <cell r="D191">
            <v>0</v>
          </cell>
        </row>
        <row r="192">
          <cell r="A192" t="str">
            <v>2290807</v>
          </cell>
          <cell r="B192" t="str">
            <v>      彩票发行销售风险基金支出</v>
          </cell>
        </row>
        <row r="192">
          <cell r="D192">
            <v>0</v>
          </cell>
        </row>
        <row r="193">
          <cell r="A193" t="str">
            <v>2290808</v>
          </cell>
          <cell r="B193" t="str">
            <v>      彩票市场调控资金支出</v>
          </cell>
        </row>
        <row r="193">
          <cell r="D193">
            <v>50</v>
          </cell>
        </row>
        <row r="194">
          <cell r="A194" t="str">
            <v>2290899</v>
          </cell>
          <cell r="B194" t="str">
            <v>      其他彩票发行销售机构业务费安排的支出</v>
          </cell>
        </row>
        <row r="194">
          <cell r="D194">
            <v>0</v>
          </cell>
        </row>
        <row r="195">
          <cell r="A195">
            <v>22909</v>
          </cell>
          <cell r="B195" t="str">
            <v>    抗疫特别国债财务基金支出●</v>
          </cell>
        </row>
        <row r="196">
          <cell r="A196" t="str">
            <v>22960</v>
          </cell>
          <cell r="B196" t="str">
            <v>    彩票公益金安排的支出</v>
          </cell>
          <cell r="C196">
            <v>3381</v>
          </cell>
          <cell r="D196">
            <v>6855</v>
          </cell>
        </row>
        <row r="197">
          <cell r="A197">
            <v>2296001</v>
          </cell>
          <cell r="B197" t="str">
            <v>      用于补充全国社会保障基金的彩票公益金支出</v>
          </cell>
        </row>
        <row r="197">
          <cell r="D197">
            <v>0</v>
          </cell>
        </row>
        <row r="198">
          <cell r="A198" t="str">
            <v>2296002</v>
          </cell>
          <cell r="B198" t="str">
            <v>      用于社会福利的彩票公益金支出</v>
          </cell>
          <cell r="C198">
            <v>288</v>
          </cell>
          <cell r="D198">
            <v>825</v>
          </cell>
        </row>
        <row r="199">
          <cell r="A199" t="str">
            <v>2296003</v>
          </cell>
          <cell r="B199" t="str">
            <v>      用于体育事业的彩票公益金支出</v>
          </cell>
          <cell r="C199">
            <v>1410</v>
          </cell>
          <cell r="D199">
            <v>5230</v>
          </cell>
        </row>
        <row r="200">
          <cell r="A200" t="str">
            <v>2296004</v>
          </cell>
          <cell r="B200" t="str">
            <v>      用于教育事业的彩票公益金支出</v>
          </cell>
        </row>
        <row r="200">
          <cell r="D200">
            <v>0</v>
          </cell>
        </row>
        <row r="201">
          <cell r="A201" t="str">
            <v>2296005</v>
          </cell>
          <cell r="B201" t="str">
            <v>      用于红十字事业的彩票公益金支出</v>
          </cell>
        </row>
        <row r="201">
          <cell r="D201">
            <v>0</v>
          </cell>
        </row>
        <row r="202">
          <cell r="A202" t="str">
            <v>2296006</v>
          </cell>
          <cell r="B202" t="str">
            <v>      用于残疾人事业的彩票公益金支出</v>
          </cell>
          <cell r="C202">
            <v>102</v>
          </cell>
          <cell r="D202">
            <v>800</v>
          </cell>
        </row>
        <row r="203">
          <cell r="A203" t="str">
            <v>2296010</v>
          </cell>
          <cell r="B203" t="str">
            <v>      用于文化事业的彩票公益金支出</v>
          </cell>
        </row>
        <row r="203">
          <cell r="D203">
            <v>0</v>
          </cell>
        </row>
        <row r="204">
          <cell r="A204" t="str">
            <v>2296011</v>
          </cell>
          <cell r="B204" t="str">
            <v>      用于扶贫的彩票公益金支出</v>
          </cell>
        </row>
        <row r="204">
          <cell r="D204">
            <v>0</v>
          </cell>
        </row>
        <row r="205">
          <cell r="A205" t="str">
            <v>2296012</v>
          </cell>
          <cell r="B205" t="str">
            <v>      用于法律援助的彩票公益金支出</v>
          </cell>
        </row>
        <row r="205">
          <cell r="D205">
            <v>0</v>
          </cell>
        </row>
        <row r="206">
          <cell r="A206" t="str">
            <v>2296013</v>
          </cell>
          <cell r="B206" t="str">
            <v>      用于城乡医疗救助的的彩票公益金支出</v>
          </cell>
          <cell r="C206">
            <v>482</v>
          </cell>
          <cell r="D206">
            <v>0</v>
          </cell>
        </row>
        <row r="207">
          <cell r="A207" t="str">
            <v>2296099</v>
          </cell>
          <cell r="B207" t="str">
            <v>      用于其他社会公益事业的彩票公益金支出</v>
          </cell>
          <cell r="C207">
            <v>1099</v>
          </cell>
          <cell r="D207">
            <v>0</v>
          </cell>
        </row>
        <row r="208">
          <cell r="A208" t="str">
            <v>232</v>
          </cell>
          <cell r="B208" t="str">
            <v>九、债务付息支出</v>
          </cell>
          <cell r="C208">
            <v>31279</v>
          </cell>
          <cell r="D208">
            <v>31538</v>
          </cell>
        </row>
        <row r="209">
          <cell r="A209" t="str">
            <v>2320401</v>
          </cell>
          <cell r="B209" t="str">
            <v>      海南省高等级公路车辆通行附加费债务付息支出</v>
          </cell>
        </row>
        <row r="209">
          <cell r="D209">
            <v>0</v>
          </cell>
        </row>
        <row r="210">
          <cell r="A210" t="str">
            <v>2320402</v>
          </cell>
          <cell r="B210" t="str">
            <v>      港口建设费债务付息支出</v>
          </cell>
        </row>
        <row r="210">
          <cell r="D210">
            <v>0</v>
          </cell>
        </row>
        <row r="211">
          <cell r="A211" t="str">
            <v>2320405</v>
          </cell>
          <cell r="B211" t="str">
            <v>      国家电影事业发展专项资金债务付息支出</v>
          </cell>
        </row>
        <row r="211">
          <cell r="D211">
            <v>0</v>
          </cell>
        </row>
        <row r="212">
          <cell r="A212" t="str">
            <v>2320411</v>
          </cell>
          <cell r="B212" t="str">
            <v>      国有土地使用权出让金债务付息支出</v>
          </cell>
          <cell r="C212">
            <v>26299</v>
          </cell>
          <cell r="D212">
            <v>26558</v>
          </cell>
        </row>
        <row r="213">
          <cell r="A213" t="str">
            <v>2320413</v>
          </cell>
          <cell r="B213" t="str">
            <v>      农业土地开发资金债务付息支出</v>
          </cell>
        </row>
        <row r="213">
          <cell r="D213">
            <v>0</v>
          </cell>
        </row>
        <row r="214">
          <cell r="A214" t="str">
            <v>2320414</v>
          </cell>
          <cell r="B214" t="str">
            <v>      大中型水库库区基金债务付息支出</v>
          </cell>
        </row>
        <row r="214">
          <cell r="D214">
            <v>0</v>
          </cell>
        </row>
        <row r="215">
          <cell r="A215" t="str">
            <v>2320416</v>
          </cell>
          <cell r="B215" t="str">
            <v>      城市基础设施配套费债务付息支出</v>
          </cell>
        </row>
        <row r="215">
          <cell r="D215">
            <v>0</v>
          </cell>
        </row>
        <row r="216">
          <cell r="A216" t="str">
            <v>2320417</v>
          </cell>
          <cell r="B216" t="str">
            <v>      小型水库移民扶助基金债务付息支出</v>
          </cell>
        </row>
        <row r="216">
          <cell r="D216">
            <v>0</v>
          </cell>
        </row>
        <row r="217">
          <cell r="A217" t="str">
            <v>2320418</v>
          </cell>
          <cell r="B217" t="str">
            <v>      国家重大水利工程建设基金债务付息支出</v>
          </cell>
        </row>
        <row r="217">
          <cell r="D217">
            <v>0</v>
          </cell>
        </row>
        <row r="218">
          <cell r="A218" t="str">
            <v>2320419</v>
          </cell>
          <cell r="B218" t="str">
            <v>      车辆通行费债务付息支出</v>
          </cell>
        </row>
        <row r="218">
          <cell r="D218">
            <v>0</v>
          </cell>
        </row>
        <row r="219">
          <cell r="A219" t="str">
            <v>2320420</v>
          </cell>
          <cell r="B219" t="str">
            <v>      污水处理费债务付息支出</v>
          </cell>
        </row>
        <row r="219">
          <cell r="D219">
            <v>0</v>
          </cell>
        </row>
        <row r="220">
          <cell r="A220" t="str">
            <v>2320431</v>
          </cell>
          <cell r="B220" t="str">
            <v>      土地储备专项债券付息支出</v>
          </cell>
          <cell r="C220">
            <v>2418</v>
          </cell>
          <cell r="D220">
            <v>2418</v>
          </cell>
        </row>
        <row r="221">
          <cell r="A221" t="str">
            <v>2320432</v>
          </cell>
          <cell r="B221" t="str">
            <v>      政府收费公路专项债券付息支出</v>
          </cell>
          <cell r="C221">
            <v>1191</v>
          </cell>
          <cell r="D221">
            <v>1191</v>
          </cell>
        </row>
        <row r="222">
          <cell r="A222" t="str">
            <v>2320433</v>
          </cell>
          <cell r="B222" t="str">
            <v>      棚户区改造专项债券付息支出</v>
          </cell>
        </row>
        <row r="222">
          <cell r="D222" t="str">
            <v/>
          </cell>
        </row>
        <row r="223">
          <cell r="A223" t="str">
            <v>2320498</v>
          </cell>
          <cell r="B223" t="str">
            <v>      其他地方自行试点项目收益专项债券付息支出</v>
          </cell>
          <cell r="C223">
            <v>1371</v>
          </cell>
          <cell r="D223">
            <v>1371</v>
          </cell>
        </row>
        <row r="224">
          <cell r="A224" t="str">
            <v>2320499</v>
          </cell>
          <cell r="B224" t="str">
            <v>      其他政府性基金债务付息支出</v>
          </cell>
        </row>
        <row r="224">
          <cell r="D224">
            <v>0</v>
          </cell>
        </row>
        <row r="225">
          <cell r="A225" t="str">
            <v>233</v>
          </cell>
          <cell r="B225" t="str">
            <v>十、债务发行费用支出</v>
          </cell>
          <cell r="C225">
            <v>96</v>
          </cell>
          <cell r="D225">
            <v>460</v>
          </cell>
        </row>
        <row r="226">
          <cell r="A226">
            <v>23304</v>
          </cell>
          <cell r="B226" t="str">
            <v>    地方政府专项债务发行费用支出</v>
          </cell>
          <cell r="C226">
            <v>96</v>
          </cell>
          <cell r="D226">
            <v>460</v>
          </cell>
        </row>
        <row r="227">
          <cell r="A227" t="str">
            <v>2330401</v>
          </cell>
          <cell r="B227" t="str">
            <v>      海南省高等级公路车辆通行附加费债务发行费用支出</v>
          </cell>
        </row>
        <row r="227">
          <cell r="D227">
            <v>0</v>
          </cell>
        </row>
        <row r="228">
          <cell r="A228" t="str">
            <v>2330402</v>
          </cell>
          <cell r="B228" t="str">
            <v>      港口建设费债务发行费用支出◆</v>
          </cell>
        </row>
        <row r="228">
          <cell r="D228">
            <v>0</v>
          </cell>
        </row>
        <row r="229">
          <cell r="A229" t="str">
            <v>2330405</v>
          </cell>
          <cell r="B229" t="str">
            <v>      国家电影事业发展专项资金债务发行费用支出</v>
          </cell>
        </row>
        <row r="229">
          <cell r="D229">
            <v>0</v>
          </cell>
        </row>
        <row r="230">
          <cell r="A230" t="str">
            <v>2330411</v>
          </cell>
          <cell r="B230" t="str">
            <v>      国有土地使用权出让金债务发行费用支出</v>
          </cell>
          <cell r="C230">
            <v>96</v>
          </cell>
          <cell r="D230">
            <v>260</v>
          </cell>
        </row>
        <row r="231">
          <cell r="A231" t="str">
            <v>2330413</v>
          </cell>
          <cell r="B231" t="str">
            <v>      农业土地开发资金债务发行费用支出</v>
          </cell>
        </row>
        <row r="231">
          <cell r="D231">
            <v>0</v>
          </cell>
        </row>
        <row r="232">
          <cell r="A232" t="str">
            <v>2330414</v>
          </cell>
          <cell r="B232" t="str">
            <v>      大中型水库库区基金债务发行费用支出</v>
          </cell>
        </row>
        <row r="232">
          <cell r="D232">
            <v>0</v>
          </cell>
        </row>
        <row r="233">
          <cell r="A233" t="str">
            <v>2330416</v>
          </cell>
          <cell r="B233" t="str">
            <v>      城市基础设施配套费债务发行费用支出</v>
          </cell>
        </row>
        <row r="233">
          <cell r="D233">
            <v>0</v>
          </cell>
        </row>
        <row r="234">
          <cell r="A234" t="str">
            <v>2330417</v>
          </cell>
          <cell r="B234" t="str">
            <v>      小型水库移民扶助基金债务发行费用支出</v>
          </cell>
        </row>
        <row r="234">
          <cell r="D234">
            <v>0</v>
          </cell>
        </row>
        <row r="235">
          <cell r="A235" t="str">
            <v>2330418</v>
          </cell>
          <cell r="B235" t="str">
            <v>      国家重大水利工程建设基金债务发行费用支出</v>
          </cell>
        </row>
        <row r="235">
          <cell r="D235">
            <v>0</v>
          </cell>
        </row>
        <row r="236">
          <cell r="A236" t="str">
            <v>2330419</v>
          </cell>
          <cell r="B236" t="str">
            <v>      车辆通行费债务发行费用支出</v>
          </cell>
        </row>
        <row r="236">
          <cell r="D236">
            <v>0</v>
          </cell>
        </row>
        <row r="237">
          <cell r="A237" t="str">
            <v>2330420</v>
          </cell>
          <cell r="B237" t="str">
            <v>      污水处理费债务发行费用支出</v>
          </cell>
        </row>
        <row r="237">
          <cell r="D237">
            <v>0</v>
          </cell>
        </row>
        <row r="238">
          <cell r="A238" t="str">
            <v>2330431</v>
          </cell>
          <cell r="B238" t="str">
            <v>      土地储备专项债券发行费用支出</v>
          </cell>
        </row>
        <row r="238">
          <cell r="D238">
            <v>0</v>
          </cell>
        </row>
        <row r="239">
          <cell r="A239" t="str">
            <v>2330432</v>
          </cell>
          <cell r="B239" t="str">
            <v>      政府收费公路专项债券发行费用支出</v>
          </cell>
        </row>
        <row r="239">
          <cell r="D239">
            <v>0</v>
          </cell>
        </row>
        <row r="240">
          <cell r="A240" t="str">
            <v>2330433</v>
          </cell>
          <cell r="B240" t="str">
            <v>      棚户区改造专项债券发行费用支出</v>
          </cell>
        </row>
        <row r="240">
          <cell r="D240">
            <v>0</v>
          </cell>
        </row>
        <row r="241">
          <cell r="A241" t="str">
            <v>2330498</v>
          </cell>
          <cell r="B241" t="str">
            <v>      其他地方自行试点项目收益专项债务发行费用支出</v>
          </cell>
        </row>
        <row r="241">
          <cell r="D241">
            <v>200</v>
          </cell>
        </row>
        <row r="242">
          <cell r="A242" t="str">
            <v>2330499</v>
          </cell>
          <cell r="B242" t="str">
            <v>      其他政府性基金债务发行费用支出</v>
          </cell>
        </row>
        <row r="242">
          <cell r="D242">
            <v>0</v>
          </cell>
        </row>
        <row r="243">
          <cell r="A243" t="str">
            <v>234</v>
          </cell>
          <cell r="B243" t="str">
            <v>十一、抗疫特别国债安排的支出</v>
          </cell>
        </row>
        <row r="243">
          <cell r="D243">
            <v>0</v>
          </cell>
        </row>
        <row r="244">
          <cell r="A244" t="str">
            <v>23401</v>
          </cell>
          <cell r="B244" t="str">
            <v>    基础设施建设</v>
          </cell>
        </row>
        <row r="244">
          <cell r="D244">
            <v>0</v>
          </cell>
        </row>
        <row r="245">
          <cell r="A245" t="str">
            <v>2340101</v>
          </cell>
          <cell r="B245" t="str">
            <v>      公共卫生体系建设</v>
          </cell>
        </row>
        <row r="245">
          <cell r="D245">
            <v>0</v>
          </cell>
        </row>
        <row r="246">
          <cell r="A246" t="str">
            <v>2340102</v>
          </cell>
          <cell r="B246" t="str">
            <v>      重大疫情防控救治体系建设</v>
          </cell>
        </row>
        <row r="246">
          <cell r="D246">
            <v>0</v>
          </cell>
        </row>
        <row r="247">
          <cell r="A247" t="str">
            <v>2340103</v>
          </cell>
          <cell r="B247" t="str">
            <v>      粮食安全</v>
          </cell>
        </row>
        <row r="247">
          <cell r="D247">
            <v>0</v>
          </cell>
        </row>
        <row r="248">
          <cell r="A248" t="str">
            <v>2340104</v>
          </cell>
          <cell r="B248" t="str">
            <v>      能源安全</v>
          </cell>
        </row>
        <row r="248">
          <cell r="D248">
            <v>0</v>
          </cell>
        </row>
        <row r="249">
          <cell r="A249" t="str">
            <v>2340105</v>
          </cell>
          <cell r="B249" t="str">
            <v>      应急物资保障</v>
          </cell>
        </row>
        <row r="249">
          <cell r="D249">
            <v>0</v>
          </cell>
        </row>
        <row r="250">
          <cell r="A250" t="str">
            <v>2340106</v>
          </cell>
          <cell r="B250" t="str">
            <v>      产业链改造升级</v>
          </cell>
        </row>
        <row r="250">
          <cell r="D250">
            <v>0</v>
          </cell>
        </row>
        <row r="251">
          <cell r="A251" t="str">
            <v>2340107</v>
          </cell>
          <cell r="B251" t="str">
            <v>      城镇老旧小区改造</v>
          </cell>
        </row>
        <row r="251">
          <cell r="D251">
            <v>0</v>
          </cell>
        </row>
        <row r="252">
          <cell r="A252" t="str">
            <v>2340108</v>
          </cell>
          <cell r="B252" t="str">
            <v>      生态环境治理</v>
          </cell>
        </row>
        <row r="252">
          <cell r="D252">
            <v>0</v>
          </cell>
        </row>
        <row r="253">
          <cell r="A253" t="str">
            <v>2340109</v>
          </cell>
          <cell r="B253" t="str">
            <v>      交通基础设施建设</v>
          </cell>
        </row>
        <row r="253">
          <cell r="D253">
            <v>0</v>
          </cell>
        </row>
        <row r="254">
          <cell r="A254" t="str">
            <v>2340110</v>
          </cell>
          <cell r="B254" t="str">
            <v>      市政设施建设</v>
          </cell>
        </row>
        <row r="254">
          <cell r="D254">
            <v>0</v>
          </cell>
        </row>
        <row r="255">
          <cell r="A255" t="str">
            <v>2340111</v>
          </cell>
          <cell r="B255" t="str">
            <v>      重大区域规划基础设施建设</v>
          </cell>
        </row>
        <row r="255">
          <cell r="D255">
            <v>0</v>
          </cell>
        </row>
        <row r="256">
          <cell r="A256" t="str">
            <v>2340199</v>
          </cell>
          <cell r="B256" t="str">
            <v>      其他基础设施建设</v>
          </cell>
        </row>
        <row r="256">
          <cell r="D256">
            <v>0</v>
          </cell>
        </row>
        <row r="257">
          <cell r="A257" t="str">
            <v>23402</v>
          </cell>
          <cell r="B257" t="str">
            <v>    抗疫相关支出</v>
          </cell>
        </row>
        <row r="257">
          <cell r="D257">
            <v>0</v>
          </cell>
        </row>
        <row r="258">
          <cell r="A258" t="str">
            <v>2340201</v>
          </cell>
          <cell r="B258" t="str">
            <v>      减免房租补贴</v>
          </cell>
        </row>
        <row r="258">
          <cell r="D258">
            <v>0</v>
          </cell>
        </row>
        <row r="259">
          <cell r="A259" t="str">
            <v>2340202</v>
          </cell>
          <cell r="B259" t="str">
            <v>      重点企业贷款贴息</v>
          </cell>
        </row>
        <row r="259">
          <cell r="D259">
            <v>0</v>
          </cell>
        </row>
        <row r="260">
          <cell r="A260" t="str">
            <v>2340203</v>
          </cell>
          <cell r="B260" t="str">
            <v>      创业担保贷款贴息</v>
          </cell>
        </row>
        <row r="260">
          <cell r="D260">
            <v>0</v>
          </cell>
        </row>
        <row r="261">
          <cell r="A261" t="str">
            <v>2340204</v>
          </cell>
          <cell r="B261" t="str">
            <v>      援企稳岗补贴</v>
          </cell>
        </row>
        <row r="261">
          <cell r="D261">
            <v>0</v>
          </cell>
        </row>
        <row r="262">
          <cell r="A262" t="str">
            <v>2340205</v>
          </cell>
          <cell r="B262" t="str">
            <v>      困难群众基本生活补助</v>
          </cell>
        </row>
        <row r="262">
          <cell r="D262">
            <v>0</v>
          </cell>
        </row>
        <row r="263">
          <cell r="A263" t="str">
            <v>2340299</v>
          </cell>
          <cell r="B263" t="str">
            <v>      其他抗疫相关支出</v>
          </cell>
        </row>
        <row r="263">
          <cell r="D263">
            <v>0</v>
          </cell>
        </row>
        <row r="264">
          <cell r="D264" t="str">
            <v> </v>
          </cell>
        </row>
        <row r="265">
          <cell r="B265" t="str">
            <v>市本级政府性基金支出</v>
          </cell>
          <cell r="C265">
            <v>134446</v>
          </cell>
          <cell r="D265">
            <v>188323</v>
          </cell>
        </row>
        <row r="266">
          <cell r="A266" t="str">
            <v>230</v>
          </cell>
          <cell r="B266" t="str">
            <v>转移性支出</v>
          </cell>
          <cell r="C266">
            <v>29399</v>
          </cell>
          <cell r="D266">
            <v>42243</v>
          </cell>
        </row>
        <row r="267">
          <cell r="A267" t="str">
            <v>23004</v>
          </cell>
          <cell r="B267" t="str">
            <v>   政府性基金转移支付</v>
          </cell>
          <cell r="C267">
            <v>29399</v>
          </cell>
          <cell r="D267">
            <v>42243</v>
          </cell>
        </row>
        <row r="268">
          <cell r="A268" t="str">
            <v>2300401</v>
          </cell>
          <cell r="B268" t="str">
            <v>     政府性基金补助支出</v>
          </cell>
          <cell r="C268">
            <v>29399</v>
          </cell>
          <cell r="D268">
            <v>42243</v>
          </cell>
        </row>
        <row r="269">
          <cell r="A269" t="str">
            <v>2300402</v>
          </cell>
          <cell r="B269" t="str">
            <v>     政府性基金上解支出▲</v>
          </cell>
        </row>
        <row r="270">
          <cell r="A270" t="str">
            <v>23006</v>
          </cell>
          <cell r="B270" t="str">
            <v>   上解支出▼</v>
          </cell>
        </row>
        <row r="270">
          <cell r="D270">
            <v>45405</v>
          </cell>
        </row>
        <row r="271">
          <cell r="A271" t="str">
            <v>203308</v>
          </cell>
          <cell r="B271" t="str">
            <v>   调出资金</v>
          </cell>
          <cell r="C271">
            <v>3000</v>
          </cell>
          <cell r="D271">
            <v>197840</v>
          </cell>
        </row>
        <row r="272">
          <cell r="A272" t="str">
            <v>23009</v>
          </cell>
          <cell r="B272" t="str">
            <v>   年终结余</v>
          </cell>
          <cell r="C272">
            <v>490</v>
          </cell>
        </row>
        <row r="273">
          <cell r="A273" t="str">
            <v>23011</v>
          </cell>
          <cell r="B273" t="str">
            <v>   地方政府专项债务转贷支出</v>
          </cell>
          <cell r="C273">
            <v>728040</v>
          </cell>
          <cell r="D273">
            <v>556200</v>
          </cell>
        </row>
        <row r="274">
          <cell r="A274" t="str">
            <v>231</v>
          </cell>
          <cell r="B274" t="str">
            <v>地方政府专项债务还本支出</v>
          </cell>
          <cell r="C274">
            <v>93360</v>
          </cell>
          <cell r="D274">
            <v>256760</v>
          </cell>
        </row>
        <row r="275">
          <cell r="B275" t="str">
            <v>上年结转对应安排支出</v>
          </cell>
        </row>
        <row r="276">
          <cell r="B276" t="str">
            <v>各项支出合计</v>
          </cell>
          <cell r="C276">
            <v>988735</v>
          </cell>
          <cell r="D276">
            <v>1286771</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01收支简表"/>
      <sheetName val="01-1"/>
      <sheetName val="01-2"/>
      <sheetName val="02"/>
      <sheetName val="03市本级收支简表 "/>
      <sheetName val="03-1"/>
      <sheetName val="03-2"/>
      <sheetName val="04"/>
      <sheetName val="05"/>
      <sheetName val="06"/>
      <sheetName val="07"/>
      <sheetName val="08"/>
      <sheetName val="09"/>
      <sheetName val="10"/>
      <sheetName val="11"/>
      <sheetName val="12"/>
      <sheetName val="13"/>
      <sheetName val="14"/>
      <sheetName val="15"/>
      <sheetName val="16"/>
      <sheetName val="17"/>
      <sheetName val="18"/>
      <sheetName val="19"/>
      <sheetName val="20收支简表"/>
      <sheetName val="20-1"/>
      <sheetName val="20-2"/>
      <sheetName val="21"/>
      <sheetName val="22市本级收支简表 "/>
      <sheetName val="22-1"/>
      <sheetName val="2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E3" t="str">
            <v>科目编码</v>
          </cell>
          <cell r="F3" t="str">
            <v>项目</v>
          </cell>
          <cell r="G3" t="str">
            <v>2021年执行数</v>
          </cell>
          <cell r="H3" t="str">
            <v>2022年预算数</v>
          </cell>
        </row>
        <row r="4">
          <cell r="E4">
            <v>201</v>
          </cell>
          <cell r="F4" t="str">
            <v>一般公共服务</v>
          </cell>
          <cell r="G4">
            <v>276194</v>
          </cell>
          <cell r="H4">
            <v>309304</v>
          </cell>
        </row>
        <row r="5">
          <cell r="E5">
            <v>202</v>
          </cell>
          <cell r="F5" t="str">
            <v>外交</v>
          </cell>
          <cell r="G5">
            <v>0</v>
          </cell>
          <cell r="H5">
            <v>0</v>
          </cell>
        </row>
        <row r="6">
          <cell r="E6">
            <v>203</v>
          </cell>
          <cell r="F6" t="str">
            <v>国防</v>
          </cell>
          <cell r="G6">
            <v>6697</v>
          </cell>
          <cell r="H6">
            <v>2939</v>
          </cell>
        </row>
        <row r="7">
          <cell r="E7">
            <v>204</v>
          </cell>
          <cell r="F7" t="str">
            <v>公共安全</v>
          </cell>
          <cell r="G7">
            <v>101388</v>
          </cell>
          <cell r="H7">
            <v>118588</v>
          </cell>
        </row>
        <row r="8">
          <cell r="E8">
            <v>205</v>
          </cell>
          <cell r="F8" t="str">
            <v>教育</v>
          </cell>
          <cell r="G8">
            <v>504265</v>
          </cell>
          <cell r="H8">
            <v>504845</v>
          </cell>
        </row>
        <row r="9">
          <cell r="E9">
            <v>206</v>
          </cell>
          <cell r="F9" t="str">
            <v>科学技术</v>
          </cell>
          <cell r="G9">
            <v>48311</v>
          </cell>
          <cell r="H9">
            <v>60652</v>
          </cell>
        </row>
        <row r="10">
          <cell r="E10">
            <v>207</v>
          </cell>
          <cell r="F10" t="str">
            <v>文化体育与传媒</v>
          </cell>
          <cell r="G10">
            <v>39896</v>
          </cell>
          <cell r="H10">
            <v>40236</v>
          </cell>
        </row>
        <row r="11">
          <cell r="E11">
            <v>208</v>
          </cell>
          <cell r="F11" t="str">
            <v>社会保障和就业</v>
          </cell>
          <cell r="G11">
            <v>367057</v>
          </cell>
          <cell r="H11">
            <v>375179</v>
          </cell>
        </row>
        <row r="12">
          <cell r="E12">
            <v>210</v>
          </cell>
          <cell r="F12" t="str">
            <v>医疗卫生</v>
          </cell>
          <cell r="G12">
            <v>313720</v>
          </cell>
          <cell r="H12">
            <v>210239</v>
          </cell>
        </row>
        <row r="13">
          <cell r="E13">
            <v>211</v>
          </cell>
          <cell r="F13" t="str">
            <v>节能环保</v>
          </cell>
          <cell r="G13">
            <v>70213</v>
          </cell>
          <cell r="H13">
            <v>99894</v>
          </cell>
        </row>
        <row r="14">
          <cell r="E14">
            <v>212</v>
          </cell>
          <cell r="F14" t="str">
            <v>城乡社区事务</v>
          </cell>
          <cell r="G14">
            <v>146762</v>
          </cell>
          <cell r="H14">
            <v>115628</v>
          </cell>
        </row>
        <row r="15">
          <cell r="E15">
            <v>213</v>
          </cell>
          <cell r="F15" t="str">
            <v>农林水事务</v>
          </cell>
          <cell r="G15">
            <v>299951</v>
          </cell>
          <cell r="H15">
            <v>262402</v>
          </cell>
        </row>
        <row r="16">
          <cell r="E16">
            <v>214</v>
          </cell>
          <cell r="F16" t="str">
            <v>交通运输</v>
          </cell>
          <cell r="G16">
            <v>53765</v>
          </cell>
          <cell r="H16">
            <v>46287</v>
          </cell>
        </row>
        <row r="17">
          <cell r="E17">
            <v>215</v>
          </cell>
          <cell r="F17" t="str">
            <v>资源勘探电力信息等事务</v>
          </cell>
          <cell r="G17">
            <v>9104</v>
          </cell>
          <cell r="H17">
            <v>7820</v>
          </cell>
        </row>
        <row r="18">
          <cell r="E18">
            <v>216</v>
          </cell>
          <cell r="F18" t="str">
            <v>商业服务业等事务</v>
          </cell>
          <cell r="G18">
            <v>6922</v>
          </cell>
          <cell r="H18">
            <v>5143</v>
          </cell>
        </row>
        <row r="19">
          <cell r="E19">
            <v>217</v>
          </cell>
          <cell r="F19" t="str">
            <v>金融监管等事务支出</v>
          </cell>
          <cell r="G19">
            <v>3081</v>
          </cell>
          <cell r="H19">
            <v>653</v>
          </cell>
        </row>
        <row r="20">
          <cell r="E20">
            <v>219</v>
          </cell>
          <cell r="F20" t="str">
            <v>援助其他地区支出</v>
          </cell>
          <cell r="G20">
            <v>0</v>
          </cell>
          <cell r="H20">
            <v>0</v>
          </cell>
        </row>
        <row r="21">
          <cell r="E21">
            <v>220</v>
          </cell>
          <cell r="F21" t="str">
            <v>国土资源气象等事务</v>
          </cell>
          <cell r="G21">
            <v>52730</v>
          </cell>
          <cell r="H21">
            <v>59550</v>
          </cell>
        </row>
        <row r="22">
          <cell r="E22">
            <v>221</v>
          </cell>
          <cell r="F22" t="str">
            <v>住房保障支出</v>
          </cell>
          <cell r="G22">
            <v>137940</v>
          </cell>
          <cell r="H22">
            <v>131739</v>
          </cell>
        </row>
        <row r="23">
          <cell r="E23">
            <v>222</v>
          </cell>
          <cell r="F23" t="str">
            <v>粮油物资管理事务</v>
          </cell>
          <cell r="G23">
            <v>6027</v>
          </cell>
          <cell r="H23">
            <v>6821</v>
          </cell>
        </row>
        <row r="24">
          <cell r="E24">
            <v>224</v>
          </cell>
          <cell r="F24" t="str">
            <v>灾害防治及应急管理支出</v>
          </cell>
          <cell r="G24">
            <v>22171</v>
          </cell>
          <cell r="H24">
            <v>31066</v>
          </cell>
        </row>
        <row r="25">
          <cell r="E25">
            <v>227</v>
          </cell>
          <cell r="F25" t="str">
            <v>预备费</v>
          </cell>
          <cell r="G25">
            <v>0</v>
          </cell>
          <cell r="H25">
            <v>35800</v>
          </cell>
        </row>
        <row r="26">
          <cell r="E26">
            <v>232</v>
          </cell>
          <cell r="F26" t="str">
            <v>一般债务付息支出</v>
          </cell>
          <cell r="G26">
            <v>109609</v>
          </cell>
          <cell r="H26">
            <v>113869</v>
          </cell>
        </row>
        <row r="27">
          <cell r="E27">
            <v>233</v>
          </cell>
          <cell r="F27" t="str">
            <v>一般债务发行费支出</v>
          </cell>
          <cell r="G27">
            <v>612</v>
          </cell>
          <cell r="H27">
            <v>722</v>
          </cell>
        </row>
        <row r="28">
          <cell r="E28">
            <v>229</v>
          </cell>
          <cell r="F28" t="str">
            <v>其他支出</v>
          </cell>
          <cell r="G28">
            <v>-616</v>
          </cell>
          <cell r="H28">
            <v>114842</v>
          </cell>
        </row>
        <row r="30">
          <cell r="F30" t="str">
            <v>市本级一般公共预算支出</v>
          </cell>
          <cell r="G30">
            <v>2575799</v>
          </cell>
          <cell r="H30">
            <v>2654218</v>
          </cell>
        </row>
        <row r="31">
          <cell r="E31">
            <v>231</v>
          </cell>
          <cell r="F31" t="str">
            <v>地方政府一般债务还本支出</v>
          </cell>
          <cell r="G31">
            <v>638973</v>
          </cell>
          <cell r="H31">
            <v>578700</v>
          </cell>
        </row>
        <row r="32">
          <cell r="F32" t="str">
            <v>    再融资一般债券还本支出</v>
          </cell>
          <cell r="G32">
            <v>507500</v>
          </cell>
          <cell r="H32">
            <v>578700</v>
          </cell>
        </row>
        <row r="33">
          <cell r="F33" t="str">
            <v>    其他一般债务还本支出</v>
          </cell>
          <cell r="G33">
            <v>131473</v>
          </cell>
          <cell r="H33">
            <v>0</v>
          </cell>
        </row>
        <row r="34">
          <cell r="E34">
            <v>230</v>
          </cell>
          <cell r="F34" t="str">
            <v>转移性支出</v>
          </cell>
          <cell r="G34">
            <v>315458</v>
          </cell>
          <cell r="H34">
            <v>250000</v>
          </cell>
        </row>
        <row r="35">
          <cell r="E35">
            <v>23001</v>
          </cell>
          <cell r="F35" t="str">
            <v>返还性支出</v>
          </cell>
        </row>
        <row r="36">
          <cell r="E36">
            <v>23002</v>
          </cell>
          <cell r="F36" t="str">
            <v>一般性转移支付</v>
          </cell>
          <cell r="G36">
            <v>143142</v>
          </cell>
          <cell r="H36">
            <v>150000</v>
          </cell>
        </row>
        <row r="37">
          <cell r="E37" t="str">
            <v>23002A</v>
          </cell>
          <cell r="F37" t="str">
            <v>     一般性上解支出</v>
          </cell>
          <cell r="G37">
            <v>143142</v>
          </cell>
          <cell r="H37">
            <v>150000</v>
          </cell>
        </row>
        <row r="38">
          <cell r="E38" t="str">
            <v>23002B</v>
          </cell>
          <cell r="F38" t="str">
            <v>     补助下级一般性转移支付</v>
          </cell>
        </row>
        <row r="39">
          <cell r="E39">
            <v>23003</v>
          </cell>
          <cell r="F39" t="str">
            <v>专项转移支付</v>
          </cell>
          <cell r="G39">
            <v>172316</v>
          </cell>
          <cell r="H39">
            <v>100000</v>
          </cell>
        </row>
        <row r="40">
          <cell r="E40" t="str">
            <v>23003A</v>
          </cell>
          <cell r="F40" t="str">
            <v>     专项上解支出</v>
          </cell>
          <cell r="G40">
            <v>172316</v>
          </cell>
          <cell r="H40">
            <v>100000</v>
          </cell>
        </row>
        <row r="41">
          <cell r="E41" t="str">
            <v>23003B</v>
          </cell>
          <cell r="F41" t="str">
            <v>     补助下级专项支出</v>
          </cell>
        </row>
        <row r="42">
          <cell r="E42">
            <v>23008</v>
          </cell>
          <cell r="F42" t="str">
            <v>调出资金</v>
          </cell>
          <cell r="G42">
            <v>4635</v>
          </cell>
        </row>
        <row r="43">
          <cell r="E43">
            <v>23009</v>
          </cell>
          <cell r="F43" t="str">
            <v>年终结余</v>
          </cell>
          <cell r="G43">
            <v>117817</v>
          </cell>
        </row>
        <row r="44">
          <cell r="E44">
            <v>23011</v>
          </cell>
          <cell r="F44" t="str">
            <v>债务转贷支出</v>
          </cell>
        </row>
        <row r="45">
          <cell r="E45">
            <v>2301101</v>
          </cell>
          <cell r="F45" t="str">
            <v>   地方政府一般债券转贷支出</v>
          </cell>
        </row>
        <row r="46">
          <cell r="F46" t="str">
            <v>    新增一般债券转贷支出</v>
          </cell>
        </row>
        <row r="47">
          <cell r="F47" t="str">
            <v>    再融资一般债券转贷支出</v>
          </cell>
        </row>
        <row r="48">
          <cell r="E48">
            <v>23013</v>
          </cell>
          <cell r="F48" t="str">
            <v>援助其他地区支出</v>
          </cell>
        </row>
        <row r="49">
          <cell r="E49">
            <v>23015</v>
          </cell>
          <cell r="F49" t="str">
            <v>安排预算稳定调节基金</v>
          </cell>
          <cell r="G49">
            <v>9674</v>
          </cell>
        </row>
        <row r="50">
          <cell r="E50">
            <v>23016</v>
          </cell>
          <cell r="F50" t="str">
            <v>补充预算周转金</v>
          </cell>
        </row>
        <row r="51">
          <cell r="F51" t="str">
            <v>各项支出合计</v>
          </cell>
          <cell r="G51">
            <v>3662356</v>
          </cell>
          <cell r="H51">
            <v>3482918</v>
          </cell>
        </row>
      </sheetData>
      <sheetData sheetId="26"/>
      <sheetData sheetId="27"/>
      <sheetData sheetId="28"/>
      <sheetData sheetId="29"/>
      <sheetData sheetId="30"/>
      <sheetData sheetId="31"/>
      <sheetData sheetId="32">
        <row r="3">
          <cell r="A3" t="str">
            <v>科目编码</v>
          </cell>
        </row>
        <row r="3">
          <cell r="D3" t="str">
            <v>2022年预算数</v>
          </cell>
        </row>
        <row r="4">
          <cell r="A4">
            <v>201</v>
          </cell>
        </row>
        <row r="4">
          <cell r="D4">
            <v>77515</v>
          </cell>
        </row>
        <row r="5">
          <cell r="A5">
            <v>20101</v>
          </cell>
        </row>
        <row r="5">
          <cell r="D5">
            <v>2291</v>
          </cell>
        </row>
        <row r="6">
          <cell r="A6">
            <v>2010101</v>
          </cell>
        </row>
        <row r="6">
          <cell r="D6">
            <v>1983</v>
          </cell>
        </row>
        <row r="7">
          <cell r="A7">
            <v>2010102</v>
          </cell>
        </row>
        <row r="7">
          <cell r="D7">
            <v>91</v>
          </cell>
        </row>
        <row r="8">
          <cell r="A8">
            <v>2010103</v>
          </cell>
        </row>
        <row r="8">
          <cell r="D8">
            <v>0</v>
          </cell>
        </row>
        <row r="9">
          <cell r="A9">
            <v>2010104</v>
          </cell>
        </row>
        <row r="9">
          <cell r="D9">
            <v>130</v>
          </cell>
        </row>
        <row r="10">
          <cell r="A10">
            <v>2010105</v>
          </cell>
        </row>
        <row r="10">
          <cell r="D10">
            <v>16</v>
          </cell>
        </row>
        <row r="11">
          <cell r="A11">
            <v>2010106</v>
          </cell>
        </row>
        <row r="11">
          <cell r="D11">
            <v>0</v>
          </cell>
        </row>
        <row r="12">
          <cell r="A12">
            <v>2010107</v>
          </cell>
        </row>
        <row r="12">
          <cell r="D12">
            <v>0</v>
          </cell>
        </row>
        <row r="13">
          <cell r="A13">
            <v>2010108</v>
          </cell>
        </row>
        <row r="13">
          <cell r="D13">
            <v>0</v>
          </cell>
        </row>
        <row r="14">
          <cell r="A14">
            <v>2010109</v>
          </cell>
        </row>
        <row r="14">
          <cell r="D14">
            <v>0</v>
          </cell>
        </row>
        <row r="15">
          <cell r="A15">
            <v>2010150</v>
          </cell>
        </row>
        <row r="15">
          <cell r="D15">
            <v>71</v>
          </cell>
        </row>
        <row r="16">
          <cell r="A16">
            <v>2010199</v>
          </cell>
        </row>
        <row r="16">
          <cell r="D16">
            <v>0</v>
          </cell>
        </row>
        <row r="17">
          <cell r="A17">
            <v>20102</v>
          </cell>
        </row>
        <row r="17">
          <cell r="D17">
            <v>2042</v>
          </cell>
        </row>
        <row r="18">
          <cell r="A18">
            <v>2010201</v>
          </cell>
        </row>
        <row r="18">
          <cell r="D18">
            <v>1820</v>
          </cell>
        </row>
        <row r="19">
          <cell r="A19">
            <v>2010202</v>
          </cell>
        </row>
        <row r="19">
          <cell r="D19">
            <v>63</v>
          </cell>
        </row>
        <row r="20">
          <cell r="A20">
            <v>2010203</v>
          </cell>
        </row>
        <row r="20">
          <cell r="D20">
            <v>0</v>
          </cell>
        </row>
        <row r="21">
          <cell r="A21">
            <v>2010204</v>
          </cell>
        </row>
        <row r="21">
          <cell r="D21">
            <v>120</v>
          </cell>
        </row>
        <row r="22">
          <cell r="A22">
            <v>2010205</v>
          </cell>
        </row>
        <row r="22">
          <cell r="D22">
            <v>19</v>
          </cell>
        </row>
        <row r="23">
          <cell r="A23">
            <v>2010206</v>
          </cell>
        </row>
        <row r="23">
          <cell r="D23">
            <v>0</v>
          </cell>
        </row>
        <row r="24">
          <cell r="A24">
            <v>2010250</v>
          </cell>
        </row>
        <row r="24">
          <cell r="D24">
            <v>0</v>
          </cell>
        </row>
        <row r="25">
          <cell r="A25">
            <v>2010299</v>
          </cell>
        </row>
        <row r="25">
          <cell r="D25">
            <v>20</v>
          </cell>
        </row>
        <row r="26">
          <cell r="A26">
            <v>20103</v>
          </cell>
        </row>
        <row r="26">
          <cell r="D26">
            <v>11748</v>
          </cell>
        </row>
        <row r="27">
          <cell r="A27">
            <v>2010301</v>
          </cell>
        </row>
        <row r="27">
          <cell r="D27">
            <v>7585</v>
          </cell>
        </row>
        <row r="28">
          <cell r="A28">
            <v>2010302</v>
          </cell>
        </row>
        <row r="28">
          <cell r="D28">
            <v>1617</v>
          </cell>
        </row>
        <row r="29">
          <cell r="A29">
            <v>2010303</v>
          </cell>
        </row>
        <row r="29">
          <cell r="D29">
            <v>0</v>
          </cell>
        </row>
        <row r="30">
          <cell r="A30">
            <v>2010304</v>
          </cell>
        </row>
        <row r="30">
          <cell r="D30">
            <v>0</v>
          </cell>
        </row>
        <row r="31">
          <cell r="A31">
            <v>2010305</v>
          </cell>
        </row>
        <row r="31">
          <cell r="D31">
            <v>0</v>
          </cell>
        </row>
        <row r="32">
          <cell r="A32">
            <v>2010306</v>
          </cell>
        </row>
        <row r="32">
          <cell r="D32">
            <v>0</v>
          </cell>
        </row>
        <row r="33">
          <cell r="A33">
            <v>2010308</v>
          </cell>
        </row>
        <row r="33">
          <cell r="D33">
            <v>248</v>
          </cell>
        </row>
        <row r="34">
          <cell r="A34">
            <v>2010309</v>
          </cell>
        </row>
        <row r="34">
          <cell r="D34">
            <v>0</v>
          </cell>
        </row>
        <row r="35">
          <cell r="A35">
            <v>2010350</v>
          </cell>
        </row>
        <row r="35">
          <cell r="D35">
            <v>2136</v>
          </cell>
        </row>
        <row r="36">
          <cell r="A36">
            <v>2010399</v>
          </cell>
        </row>
        <row r="36">
          <cell r="D36">
            <v>162</v>
          </cell>
        </row>
        <row r="37">
          <cell r="A37">
            <v>20104</v>
          </cell>
        </row>
        <row r="37">
          <cell r="D37">
            <v>3538</v>
          </cell>
        </row>
        <row r="38">
          <cell r="A38">
            <v>2010401</v>
          </cell>
        </row>
        <row r="38">
          <cell r="D38">
            <v>2568</v>
          </cell>
        </row>
        <row r="39">
          <cell r="A39">
            <v>2010402</v>
          </cell>
        </row>
        <row r="39">
          <cell r="D39">
            <v>56</v>
          </cell>
        </row>
        <row r="40">
          <cell r="A40">
            <v>2010403</v>
          </cell>
        </row>
        <row r="40">
          <cell r="D40">
            <v>0</v>
          </cell>
        </row>
        <row r="41">
          <cell r="A41">
            <v>2010404</v>
          </cell>
        </row>
        <row r="41">
          <cell r="D41">
            <v>30</v>
          </cell>
        </row>
        <row r="42">
          <cell r="A42">
            <v>2010405</v>
          </cell>
        </row>
        <row r="42">
          <cell r="D42">
            <v>0</v>
          </cell>
        </row>
        <row r="43">
          <cell r="A43">
            <v>2010406</v>
          </cell>
        </row>
        <row r="43">
          <cell r="D43">
            <v>0</v>
          </cell>
        </row>
        <row r="44">
          <cell r="A44">
            <v>2010407</v>
          </cell>
        </row>
        <row r="44">
          <cell r="D44">
            <v>0</v>
          </cell>
        </row>
        <row r="45">
          <cell r="A45">
            <v>2010408</v>
          </cell>
        </row>
        <row r="45">
          <cell r="D45">
            <v>0</v>
          </cell>
        </row>
        <row r="46">
          <cell r="A46">
            <v>2010450</v>
          </cell>
        </row>
        <row r="46">
          <cell r="D46">
            <v>884</v>
          </cell>
        </row>
        <row r="47">
          <cell r="A47">
            <v>2010499</v>
          </cell>
        </row>
        <row r="47">
          <cell r="D47">
            <v>0</v>
          </cell>
        </row>
        <row r="48">
          <cell r="A48">
            <v>20105</v>
          </cell>
        </row>
        <row r="48">
          <cell r="D48">
            <v>1161</v>
          </cell>
        </row>
        <row r="49">
          <cell r="A49">
            <v>2010501</v>
          </cell>
        </row>
        <row r="49">
          <cell r="D49">
            <v>1086</v>
          </cell>
        </row>
        <row r="50">
          <cell r="A50">
            <v>2010502</v>
          </cell>
        </row>
        <row r="50">
          <cell r="D50">
            <v>0</v>
          </cell>
        </row>
        <row r="51">
          <cell r="A51">
            <v>2010503</v>
          </cell>
        </row>
        <row r="51">
          <cell r="D51">
            <v>0</v>
          </cell>
        </row>
        <row r="52">
          <cell r="A52">
            <v>2010504</v>
          </cell>
        </row>
        <row r="52">
          <cell r="D52">
            <v>0</v>
          </cell>
        </row>
        <row r="53">
          <cell r="A53">
            <v>2010505</v>
          </cell>
        </row>
        <row r="53">
          <cell r="D53">
            <v>30</v>
          </cell>
        </row>
        <row r="54">
          <cell r="A54">
            <v>2010506</v>
          </cell>
        </row>
        <row r="54">
          <cell r="D54">
            <v>0</v>
          </cell>
        </row>
        <row r="55">
          <cell r="A55">
            <v>2010507</v>
          </cell>
        </row>
        <row r="55">
          <cell r="D55">
            <v>17</v>
          </cell>
        </row>
        <row r="56">
          <cell r="A56">
            <v>2010508</v>
          </cell>
        </row>
        <row r="56">
          <cell r="D56">
            <v>28</v>
          </cell>
        </row>
        <row r="57">
          <cell r="A57">
            <v>2010550</v>
          </cell>
        </row>
        <row r="57">
          <cell r="D57">
            <v>0</v>
          </cell>
        </row>
        <row r="58">
          <cell r="A58">
            <v>2010599</v>
          </cell>
        </row>
        <row r="58">
          <cell r="D58">
            <v>0</v>
          </cell>
        </row>
        <row r="59">
          <cell r="A59">
            <v>20106</v>
          </cell>
        </row>
        <row r="59">
          <cell r="D59">
            <v>3166</v>
          </cell>
        </row>
        <row r="60">
          <cell r="A60">
            <v>2010601</v>
          </cell>
        </row>
        <row r="60">
          <cell r="D60">
            <v>2096</v>
          </cell>
        </row>
        <row r="61">
          <cell r="A61">
            <v>2010602</v>
          </cell>
        </row>
        <row r="61">
          <cell r="D61">
            <v>438</v>
          </cell>
        </row>
        <row r="62">
          <cell r="A62">
            <v>2010603</v>
          </cell>
        </row>
        <row r="62">
          <cell r="D62">
            <v>0</v>
          </cell>
        </row>
        <row r="63">
          <cell r="A63">
            <v>2010604</v>
          </cell>
        </row>
        <row r="63">
          <cell r="D63">
            <v>0</v>
          </cell>
        </row>
        <row r="64">
          <cell r="A64">
            <v>2010605</v>
          </cell>
        </row>
        <row r="64">
          <cell r="D64">
            <v>0</v>
          </cell>
        </row>
        <row r="65">
          <cell r="A65">
            <v>2010606</v>
          </cell>
        </row>
        <row r="65">
          <cell r="D65">
            <v>0</v>
          </cell>
        </row>
        <row r="66">
          <cell r="A66">
            <v>2010607</v>
          </cell>
        </row>
        <row r="66">
          <cell r="D66">
            <v>440</v>
          </cell>
        </row>
        <row r="67">
          <cell r="A67">
            <v>2010608</v>
          </cell>
        </row>
        <row r="67">
          <cell r="D67">
            <v>23</v>
          </cell>
        </row>
        <row r="68">
          <cell r="A68">
            <v>2010650</v>
          </cell>
        </row>
        <row r="68">
          <cell r="D68">
            <v>0</v>
          </cell>
        </row>
        <row r="69">
          <cell r="A69">
            <v>2010699</v>
          </cell>
        </row>
        <row r="69">
          <cell r="D69">
            <v>169</v>
          </cell>
        </row>
        <row r="70">
          <cell r="A70">
            <v>20107</v>
          </cell>
        </row>
        <row r="70">
          <cell r="D70">
            <v>1293</v>
          </cell>
        </row>
        <row r="71">
          <cell r="A71">
            <v>2010701</v>
          </cell>
        </row>
        <row r="71">
          <cell r="D71">
            <v>1000</v>
          </cell>
        </row>
        <row r="72">
          <cell r="A72">
            <v>2010702</v>
          </cell>
        </row>
        <row r="72">
          <cell r="D72">
            <v>0</v>
          </cell>
        </row>
        <row r="73">
          <cell r="A73">
            <v>2010703</v>
          </cell>
        </row>
        <row r="73">
          <cell r="D73">
            <v>0</v>
          </cell>
        </row>
        <row r="74">
          <cell r="A74">
            <v>2010704</v>
          </cell>
        </row>
        <row r="74">
          <cell r="D74">
            <v>0</v>
          </cell>
        </row>
        <row r="75">
          <cell r="A75">
            <v>2010705</v>
          </cell>
        </row>
        <row r="75">
          <cell r="D75">
            <v>0</v>
          </cell>
        </row>
        <row r="76">
          <cell r="A76">
            <v>2010706</v>
          </cell>
        </row>
        <row r="76">
          <cell r="D76">
            <v>0</v>
          </cell>
        </row>
        <row r="77">
          <cell r="A77">
            <v>2010707</v>
          </cell>
        </row>
        <row r="77">
          <cell r="D77">
            <v>0</v>
          </cell>
        </row>
        <row r="78">
          <cell r="A78">
            <v>2010708</v>
          </cell>
        </row>
        <row r="78">
          <cell r="D78">
            <v>0</v>
          </cell>
        </row>
        <row r="79">
          <cell r="A79">
            <v>2010709</v>
          </cell>
        </row>
        <row r="79">
          <cell r="D79">
            <v>0</v>
          </cell>
        </row>
        <row r="80">
          <cell r="A80">
            <v>2010710</v>
          </cell>
        </row>
        <row r="80">
          <cell r="D80">
            <v>293</v>
          </cell>
        </row>
        <row r="81">
          <cell r="A81">
            <v>2010750</v>
          </cell>
        </row>
        <row r="81">
          <cell r="D81">
            <v>0</v>
          </cell>
        </row>
        <row r="82">
          <cell r="A82">
            <v>2010799</v>
          </cell>
        </row>
        <row r="82">
          <cell r="D82">
            <v>0</v>
          </cell>
        </row>
        <row r="83">
          <cell r="A83">
            <v>20108</v>
          </cell>
        </row>
        <row r="83">
          <cell r="D83">
            <v>215</v>
          </cell>
        </row>
        <row r="84">
          <cell r="A84">
            <v>2010801</v>
          </cell>
        </row>
        <row r="84">
          <cell r="D84">
            <v>175</v>
          </cell>
        </row>
        <row r="85">
          <cell r="A85">
            <v>2010802</v>
          </cell>
        </row>
        <row r="85">
          <cell r="D85">
            <v>0</v>
          </cell>
        </row>
        <row r="86">
          <cell r="A86">
            <v>2010803</v>
          </cell>
        </row>
        <row r="86">
          <cell r="D86">
            <v>0</v>
          </cell>
        </row>
        <row r="87">
          <cell r="A87">
            <v>2010804</v>
          </cell>
        </row>
        <row r="87">
          <cell r="D87">
            <v>0</v>
          </cell>
        </row>
        <row r="88">
          <cell r="A88">
            <v>2010805</v>
          </cell>
        </row>
        <row r="88">
          <cell r="D88">
            <v>0</v>
          </cell>
        </row>
        <row r="89">
          <cell r="A89">
            <v>2010806</v>
          </cell>
        </row>
        <row r="89">
          <cell r="D89">
            <v>0</v>
          </cell>
        </row>
        <row r="90">
          <cell r="A90">
            <v>2010850</v>
          </cell>
        </row>
        <row r="90">
          <cell r="D90">
            <v>40</v>
          </cell>
        </row>
        <row r="91">
          <cell r="A91">
            <v>2010899</v>
          </cell>
        </row>
        <row r="91">
          <cell r="D91">
            <v>0</v>
          </cell>
        </row>
        <row r="92">
          <cell r="A92">
            <v>20109</v>
          </cell>
        </row>
        <row r="92">
          <cell r="D92">
            <v>0</v>
          </cell>
        </row>
        <row r="93">
          <cell r="A93">
            <v>2010901</v>
          </cell>
        </row>
        <row r="93">
          <cell r="D93">
            <v>0</v>
          </cell>
        </row>
        <row r="94">
          <cell r="A94">
            <v>2010902</v>
          </cell>
        </row>
        <row r="94">
          <cell r="D94">
            <v>0</v>
          </cell>
        </row>
        <row r="95">
          <cell r="A95">
            <v>2010903</v>
          </cell>
        </row>
        <row r="95">
          <cell r="D95">
            <v>0</v>
          </cell>
        </row>
        <row r="96">
          <cell r="A96">
            <v>2010905</v>
          </cell>
        </row>
        <row r="96">
          <cell r="D96">
            <v>0</v>
          </cell>
        </row>
        <row r="97">
          <cell r="A97">
            <v>2010907</v>
          </cell>
        </row>
        <row r="97">
          <cell r="D97">
            <v>0</v>
          </cell>
        </row>
        <row r="98">
          <cell r="A98">
            <v>2010908</v>
          </cell>
        </row>
        <row r="98">
          <cell r="D98">
            <v>0</v>
          </cell>
        </row>
        <row r="99">
          <cell r="A99">
            <v>2010909</v>
          </cell>
        </row>
        <row r="99">
          <cell r="D99">
            <v>0</v>
          </cell>
        </row>
        <row r="100">
          <cell r="A100">
            <v>2010910</v>
          </cell>
        </row>
        <row r="100">
          <cell r="D100">
            <v>0</v>
          </cell>
        </row>
        <row r="101">
          <cell r="A101">
            <v>2010911</v>
          </cell>
        </row>
        <row r="101">
          <cell r="D101">
            <v>0</v>
          </cell>
        </row>
        <row r="102">
          <cell r="A102">
            <v>2010912</v>
          </cell>
        </row>
        <row r="102">
          <cell r="D102">
            <v>0</v>
          </cell>
        </row>
        <row r="103">
          <cell r="A103">
            <v>2010950</v>
          </cell>
        </row>
        <row r="103">
          <cell r="D103">
            <v>0</v>
          </cell>
        </row>
        <row r="104">
          <cell r="A104">
            <v>2010999</v>
          </cell>
        </row>
        <row r="104">
          <cell r="D104">
            <v>0</v>
          </cell>
        </row>
        <row r="105">
          <cell r="A105">
            <v>20110</v>
          </cell>
        </row>
        <row r="105">
          <cell r="D105">
            <v>0</v>
          </cell>
        </row>
        <row r="106">
          <cell r="A106">
            <v>2011001</v>
          </cell>
        </row>
        <row r="106">
          <cell r="D106">
            <v>0</v>
          </cell>
        </row>
        <row r="107">
          <cell r="A107">
            <v>2011002</v>
          </cell>
        </row>
        <row r="107">
          <cell r="D107">
            <v>0</v>
          </cell>
        </row>
        <row r="108">
          <cell r="A108">
            <v>2011003</v>
          </cell>
        </row>
        <row r="108">
          <cell r="D108">
            <v>0</v>
          </cell>
        </row>
        <row r="109">
          <cell r="A109">
            <v>2011004</v>
          </cell>
        </row>
        <row r="109">
          <cell r="D109">
            <v>0</v>
          </cell>
        </row>
        <row r="110">
          <cell r="A110">
            <v>2011005</v>
          </cell>
        </row>
        <row r="110">
          <cell r="D110">
            <v>0</v>
          </cell>
        </row>
        <row r="111">
          <cell r="A111">
            <v>2011007</v>
          </cell>
        </row>
        <row r="111">
          <cell r="D111">
            <v>0</v>
          </cell>
        </row>
        <row r="112">
          <cell r="A112">
            <v>2011008</v>
          </cell>
        </row>
        <row r="112">
          <cell r="D112">
            <v>0</v>
          </cell>
        </row>
        <row r="113">
          <cell r="A113">
            <v>2011050</v>
          </cell>
        </row>
        <row r="113">
          <cell r="D113">
            <v>0</v>
          </cell>
        </row>
        <row r="114">
          <cell r="A114">
            <v>2011099</v>
          </cell>
        </row>
        <row r="114">
          <cell r="D114">
            <v>0</v>
          </cell>
        </row>
        <row r="115">
          <cell r="A115">
            <v>20111</v>
          </cell>
        </row>
        <row r="115">
          <cell r="D115">
            <v>9004</v>
          </cell>
        </row>
        <row r="116">
          <cell r="A116">
            <v>2011101</v>
          </cell>
        </row>
        <row r="116">
          <cell r="D116">
            <v>7813</v>
          </cell>
        </row>
        <row r="117">
          <cell r="A117">
            <v>2011102</v>
          </cell>
        </row>
        <row r="117">
          <cell r="D117">
            <v>42</v>
          </cell>
        </row>
        <row r="118">
          <cell r="A118">
            <v>2011103</v>
          </cell>
        </row>
        <row r="118">
          <cell r="D118">
            <v>0</v>
          </cell>
        </row>
        <row r="119">
          <cell r="A119">
            <v>2011104</v>
          </cell>
        </row>
        <row r="119">
          <cell r="D119">
            <v>0</v>
          </cell>
        </row>
        <row r="120">
          <cell r="A120">
            <v>2011105</v>
          </cell>
        </row>
        <row r="120">
          <cell r="D120">
            <v>0</v>
          </cell>
        </row>
        <row r="121">
          <cell r="A121">
            <v>2011106</v>
          </cell>
        </row>
        <row r="121">
          <cell r="D121">
            <v>0</v>
          </cell>
        </row>
        <row r="122">
          <cell r="A122">
            <v>2011150</v>
          </cell>
        </row>
        <row r="122">
          <cell r="D122">
            <v>144</v>
          </cell>
        </row>
        <row r="123">
          <cell r="A123">
            <v>2011199</v>
          </cell>
        </row>
        <row r="123">
          <cell r="D123">
            <v>1005</v>
          </cell>
        </row>
        <row r="124">
          <cell r="A124">
            <v>20113</v>
          </cell>
        </row>
        <row r="124">
          <cell r="D124">
            <v>2429</v>
          </cell>
        </row>
        <row r="125">
          <cell r="A125">
            <v>2011301</v>
          </cell>
        </row>
        <row r="125">
          <cell r="D125">
            <v>1392</v>
          </cell>
        </row>
        <row r="126">
          <cell r="A126">
            <v>2011302</v>
          </cell>
        </row>
        <row r="126">
          <cell r="D126">
            <v>567</v>
          </cell>
        </row>
        <row r="127">
          <cell r="A127">
            <v>2011303</v>
          </cell>
        </row>
        <row r="127">
          <cell r="D127">
            <v>0</v>
          </cell>
        </row>
        <row r="128">
          <cell r="A128">
            <v>2011304</v>
          </cell>
        </row>
        <row r="128">
          <cell r="D128">
            <v>60</v>
          </cell>
        </row>
        <row r="129">
          <cell r="A129">
            <v>2011305</v>
          </cell>
        </row>
        <row r="129">
          <cell r="D129">
            <v>0</v>
          </cell>
        </row>
        <row r="130">
          <cell r="A130">
            <v>2011306</v>
          </cell>
        </row>
        <row r="130">
          <cell r="D130">
            <v>0</v>
          </cell>
        </row>
        <row r="131">
          <cell r="A131">
            <v>2011307</v>
          </cell>
        </row>
        <row r="131">
          <cell r="D131">
            <v>0</v>
          </cell>
        </row>
        <row r="132">
          <cell r="A132">
            <v>2011308</v>
          </cell>
        </row>
        <row r="132">
          <cell r="D132">
            <v>340</v>
          </cell>
        </row>
        <row r="133">
          <cell r="A133">
            <v>2011350</v>
          </cell>
        </row>
        <row r="133">
          <cell r="D133">
            <v>70</v>
          </cell>
        </row>
        <row r="134">
          <cell r="A134">
            <v>2011399</v>
          </cell>
        </row>
        <row r="134">
          <cell r="D134">
            <v>0</v>
          </cell>
        </row>
        <row r="135">
          <cell r="A135">
            <v>20114</v>
          </cell>
        </row>
        <row r="135">
          <cell r="D135">
            <v>96</v>
          </cell>
        </row>
        <row r="136">
          <cell r="A136">
            <v>2011401</v>
          </cell>
        </row>
        <row r="136">
          <cell r="D136">
            <v>0</v>
          </cell>
        </row>
        <row r="137">
          <cell r="A137">
            <v>2011402</v>
          </cell>
        </row>
        <row r="137">
          <cell r="D137">
            <v>0</v>
          </cell>
        </row>
        <row r="138">
          <cell r="A138">
            <v>2011403</v>
          </cell>
        </row>
        <row r="138">
          <cell r="D138">
            <v>0</v>
          </cell>
        </row>
        <row r="139">
          <cell r="A139">
            <v>2011404</v>
          </cell>
        </row>
        <row r="139">
          <cell r="D139">
            <v>0</v>
          </cell>
        </row>
        <row r="140">
          <cell r="A140">
            <v>2011405</v>
          </cell>
        </row>
        <row r="140">
          <cell r="D140">
            <v>0</v>
          </cell>
        </row>
        <row r="141">
          <cell r="A141">
            <v>2011406</v>
          </cell>
        </row>
        <row r="141">
          <cell r="D141">
            <v>0</v>
          </cell>
        </row>
        <row r="142">
          <cell r="A142">
            <v>2011408</v>
          </cell>
        </row>
        <row r="142">
          <cell r="D142">
            <v>0</v>
          </cell>
        </row>
        <row r="143">
          <cell r="A143">
            <v>2011409</v>
          </cell>
        </row>
        <row r="143">
          <cell r="D143">
            <v>0</v>
          </cell>
        </row>
        <row r="144">
          <cell r="A144">
            <v>2011410</v>
          </cell>
        </row>
        <row r="144">
          <cell r="D144">
            <v>0</v>
          </cell>
        </row>
        <row r="145">
          <cell r="A145">
            <v>2011411</v>
          </cell>
        </row>
        <row r="145">
          <cell r="D145">
            <v>0</v>
          </cell>
        </row>
        <row r="146">
          <cell r="A146">
            <v>2011450</v>
          </cell>
        </row>
        <row r="146">
          <cell r="D146">
            <v>96</v>
          </cell>
        </row>
        <row r="147">
          <cell r="A147">
            <v>2011499</v>
          </cell>
        </row>
        <row r="147">
          <cell r="D147">
            <v>0</v>
          </cell>
        </row>
        <row r="148">
          <cell r="A148">
            <v>20123</v>
          </cell>
        </row>
        <row r="148">
          <cell r="D148">
            <v>1703</v>
          </cell>
        </row>
        <row r="149">
          <cell r="A149">
            <v>2012301</v>
          </cell>
        </row>
        <row r="149">
          <cell r="D149">
            <v>0</v>
          </cell>
        </row>
        <row r="150">
          <cell r="A150">
            <v>2012302</v>
          </cell>
        </row>
        <row r="150">
          <cell r="D150">
            <v>2</v>
          </cell>
        </row>
        <row r="151">
          <cell r="A151">
            <v>2012303</v>
          </cell>
        </row>
        <row r="151">
          <cell r="D151">
            <v>0</v>
          </cell>
        </row>
        <row r="152">
          <cell r="A152">
            <v>2012304</v>
          </cell>
        </row>
        <row r="152">
          <cell r="D152">
            <v>1691</v>
          </cell>
        </row>
        <row r="153">
          <cell r="A153">
            <v>2012350</v>
          </cell>
        </row>
        <row r="153">
          <cell r="D153">
            <v>0</v>
          </cell>
        </row>
        <row r="154">
          <cell r="A154">
            <v>2012399</v>
          </cell>
        </row>
        <row r="154">
          <cell r="D154">
            <v>10</v>
          </cell>
        </row>
        <row r="155">
          <cell r="A155">
            <v>20125</v>
          </cell>
        </row>
        <row r="155">
          <cell r="D155">
            <v>81</v>
          </cell>
        </row>
        <row r="156">
          <cell r="A156">
            <v>2012501</v>
          </cell>
        </row>
        <row r="156">
          <cell r="D156">
            <v>74</v>
          </cell>
        </row>
        <row r="157">
          <cell r="A157">
            <v>2012502</v>
          </cell>
        </row>
        <row r="157">
          <cell r="D157">
            <v>7</v>
          </cell>
        </row>
        <row r="158">
          <cell r="A158">
            <v>2012503</v>
          </cell>
        </row>
        <row r="158">
          <cell r="D158">
            <v>0</v>
          </cell>
        </row>
        <row r="159">
          <cell r="A159">
            <v>2012504</v>
          </cell>
        </row>
        <row r="159">
          <cell r="D159">
            <v>0</v>
          </cell>
        </row>
        <row r="160">
          <cell r="A160">
            <v>2012505</v>
          </cell>
        </row>
        <row r="160">
          <cell r="D160">
            <v>0</v>
          </cell>
        </row>
        <row r="161">
          <cell r="A161">
            <v>2012550</v>
          </cell>
        </row>
        <row r="161">
          <cell r="D161">
            <v>0</v>
          </cell>
        </row>
        <row r="162">
          <cell r="A162">
            <v>2012599</v>
          </cell>
        </row>
        <row r="162">
          <cell r="D162">
            <v>0</v>
          </cell>
        </row>
        <row r="163">
          <cell r="A163">
            <v>20126</v>
          </cell>
        </row>
        <row r="163">
          <cell r="D163">
            <v>285</v>
          </cell>
        </row>
        <row r="164">
          <cell r="A164">
            <v>2012601</v>
          </cell>
        </row>
        <row r="164">
          <cell r="D164">
            <v>0</v>
          </cell>
        </row>
        <row r="165">
          <cell r="A165">
            <v>2012602</v>
          </cell>
        </row>
        <row r="165">
          <cell r="D165">
            <v>0</v>
          </cell>
        </row>
        <row r="166">
          <cell r="A166">
            <v>2012603</v>
          </cell>
        </row>
        <row r="166">
          <cell r="D166">
            <v>0</v>
          </cell>
        </row>
        <row r="167">
          <cell r="A167">
            <v>2012604</v>
          </cell>
        </row>
        <row r="167">
          <cell r="D167">
            <v>285</v>
          </cell>
        </row>
        <row r="168">
          <cell r="A168">
            <v>2012699</v>
          </cell>
        </row>
        <row r="168">
          <cell r="D168">
            <v>0</v>
          </cell>
        </row>
        <row r="169">
          <cell r="A169">
            <v>20128</v>
          </cell>
        </row>
        <row r="169">
          <cell r="D169">
            <v>761</v>
          </cell>
        </row>
        <row r="170">
          <cell r="A170">
            <v>2012801</v>
          </cell>
        </row>
        <row r="170">
          <cell r="D170">
            <v>759</v>
          </cell>
        </row>
        <row r="171">
          <cell r="A171">
            <v>2012802</v>
          </cell>
        </row>
        <row r="171">
          <cell r="D171">
            <v>2</v>
          </cell>
        </row>
        <row r="172">
          <cell r="A172">
            <v>2012803</v>
          </cell>
        </row>
        <row r="172">
          <cell r="D172">
            <v>0</v>
          </cell>
        </row>
        <row r="173">
          <cell r="A173">
            <v>2012804</v>
          </cell>
        </row>
        <row r="173">
          <cell r="D173">
            <v>0</v>
          </cell>
        </row>
        <row r="174">
          <cell r="A174">
            <v>2012850</v>
          </cell>
        </row>
        <row r="174">
          <cell r="D174">
            <v>0</v>
          </cell>
        </row>
        <row r="175">
          <cell r="A175">
            <v>2012899</v>
          </cell>
        </row>
        <row r="175">
          <cell r="D175">
            <v>0</v>
          </cell>
        </row>
        <row r="176">
          <cell r="A176">
            <v>20129</v>
          </cell>
        </row>
        <row r="176">
          <cell r="D176">
            <v>1429</v>
          </cell>
        </row>
        <row r="177">
          <cell r="A177">
            <v>2012901</v>
          </cell>
        </row>
        <row r="177">
          <cell r="D177">
            <v>917</v>
          </cell>
        </row>
        <row r="178">
          <cell r="A178">
            <v>2012902</v>
          </cell>
        </row>
        <row r="178">
          <cell r="D178">
            <v>236</v>
          </cell>
        </row>
        <row r="179">
          <cell r="A179">
            <v>2012903</v>
          </cell>
        </row>
        <row r="179">
          <cell r="D179">
            <v>0</v>
          </cell>
        </row>
        <row r="180">
          <cell r="A180">
            <v>2012906</v>
          </cell>
        </row>
        <row r="180">
          <cell r="D180">
            <v>24</v>
          </cell>
        </row>
        <row r="181">
          <cell r="A181">
            <v>2012950</v>
          </cell>
        </row>
        <row r="181">
          <cell r="D181">
            <v>102</v>
          </cell>
        </row>
        <row r="182">
          <cell r="A182">
            <v>2012999</v>
          </cell>
        </row>
        <row r="182">
          <cell r="D182">
            <v>150</v>
          </cell>
        </row>
        <row r="183">
          <cell r="A183">
            <v>20131</v>
          </cell>
        </row>
        <row r="183">
          <cell r="D183">
            <v>8164</v>
          </cell>
        </row>
        <row r="184">
          <cell r="A184">
            <v>2013101</v>
          </cell>
        </row>
        <row r="184">
          <cell r="D184">
            <v>5024</v>
          </cell>
        </row>
        <row r="185">
          <cell r="A185">
            <v>2013102</v>
          </cell>
        </row>
        <row r="185">
          <cell r="D185">
            <v>2605</v>
          </cell>
        </row>
        <row r="186">
          <cell r="A186">
            <v>2013103</v>
          </cell>
        </row>
        <row r="186">
          <cell r="D186">
            <v>0</v>
          </cell>
        </row>
        <row r="187">
          <cell r="A187">
            <v>2013105</v>
          </cell>
        </row>
        <row r="187">
          <cell r="D187">
            <v>45</v>
          </cell>
        </row>
        <row r="188">
          <cell r="A188">
            <v>2013150</v>
          </cell>
        </row>
        <row r="188">
          <cell r="D188">
            <v>490</v>
          </cell>
        </row>
        <row r="189">
          <cell r="A189">
            <v>2013199</v>
          </cell>
        </row>
        <row r="189">
          <cell r="D189">
            <v>0</v>
          </cell>
        </row>
        <row r="190">
          <cell r="A190">
            <v>20132</v>
          </cell>
        </row>
        <row r="190">
          <cell r="D190">
            <v>3960</v>
          </cell>
        </row>
        <row r="191">
          <cell r="A191">
            <v>2013201</v>
          </cell>
        </row>
        <row r="191">
          <cell r="D191">
            <v>2113</v>
          </cell>
        </row>
        <row r="192">
          <cell r="A192">
            <v>2013202</v>
          </cell>
        </row>
        <row r="192">
          <cell r="D192">
            <v>1777</v>
          </cell>
        </row>
        <row r="193">
          <cell r="A193">
            <v>2013203</v>
          </cell>
        </row>
        <row r="193">
          <cell r="D193">
            <v>0</v>
          </cell>
        </row>
        <row r="194">
          <cell r="A194">
            <v>2013204</v>
          </cell>
        </row>
        <row r="194">
          <cell r="D194">
            <v>0</v>
          </cell>
        </row>
        <row r="195">
          <cell r="A195">
            <v>2013250</v>
          </cell>
        </row>
        <row r="195">
          <cell r="D195">
            <v>65</v>
          </cell>
        </row>
        <row r="196">
          <cell r="A196">
            <v>2013299</v>
          </cell>
        </row>
        <row r="196">
          <cell r="D196">
            <v>5</v>
          </cell>
        </row>
        <row r="197">
          <cell r="A197">
            <v>20133</v>
          </cell>
        </row>
        <row r="197">
          <cell r="D197">
            <v>2743</v>
          </cell>
        </row>
        <row r="198">
          <cell r="A198">
            <v>2013301</v>
          </cell>
        </row>
        <row r="198">
          <cell r="D198">
            <v>1075</v>
          </cell>
        </row>
        <row r="199">
          <cell r="A199">
            <v>2013302</v>
          </cell>
        </row>
        <row r="199">
          <cell r="D199">
            <v>850</v>
          </cell>
        </row>
        <row r="200">
          <cell r="A200">
            <v>2013303</v>
          </cell>
        </row>
        <row r="200">
          <cell r="D200">
            <v>0</v>
          </cell>
        </row>
        <row r="201">
          <cell r="A201">
            <v>2013304</v>
          </cell>
        </row>
        <row r="201">
          <cell r="D201">
            <v>0</v>
          </cell>
        </row>
        <row r="202">
          <cell r="A202">
            <v>2013350</v>
          </cell>
        </row>
        <row r="202">
          <cell r="D202">
            <v>328</v>
          </cell>
        </row>
        <row r="203">
          <cell r="A203">
            <v>2013399</v>
          </cell>
        </row>
        <row r="203">
          <cell r="D203">
            <v>490</v>
          </cell>
        </row>
        <row r="204">
          <cell r="A204">
            <v>20134</v>
          </cell>
        </row>
        <row r="204">
          <cell r="D204">
            <v>1206</v>
          </cell>
        </row>
        <row r="205">
          <cell r="A205">
            <v>2013401</v>
          </cell>
        </row>
        <row r="205">
          <cell r="D205">
            <v>852</v>
          </cell>
        </row>
        <row r="206">
          <cell r="A206">
            <v>2013402</v>
          </cell>
        </row>
        <row r="206">
          <cell r="D206">
            <v>16</v>
          </cell>
        </row>
        <row r="207">
          <cell r="A207">
            <v>2013403</v>
          </cell>
        </row>
        <row r="207">
          <cell r="D207">
            <v>0</v>
          </cell>
        </row>
        <row r="208">
          <cell r="A208">
            <v>2013404</v>
          </cell>
        </row>
        <row r="208">
          <cell r="D208">
            <v>140</v>
          </cell>
        </row>
        <row r="209">
          <cell r="A209">
            <v>2013405</v>
          </cell>
        </row>
        <row r="209">
          <cell r="D209">
            <v>0</v>
          </cell>
        </row>
        <row r="210">
          <cell r="A210">
            <v>2013450</v>
          </cell>
        </row>
        <row r="210">
          <cell r="D210">
            <v>194</v>
          </cell>
        </row>
        <row r="211">
          <cell r="A211">
            <v>2013499</v>
          </cell>
        </row>
        <row r="211">
          <cell r="D211">
            <v>4</v>
          </cell>
        </row>
        <row r="212">
          <cell r="A212">
            <v>20135</v>
          </cell>
        </row>
        <row r="212">
          <cell r="D212">
            <v>0</v>
          </cell>
        </row>
        <row r="213">
          <cell r="A213">
            <v>2013501</v>
          </cell>
        </row>
        <row r="213">
          <cell r="D213">
            <v>0</v>
          </cell>
        </row>
        <row r="214">
          <cell r="A214">
            <v>2013502</v>
          </cell>
        </row>
        <row r="214">
          <cell r="D214">
            <v>0</v>
          </cell>
        </row>
        <row r="215">
          <cell r="A215">
            <v>2013503</v>
          </cell>
        </row>
        <row r="215">
          <cell r="D215">
            <v>0</v>
          </cell>
        </row>
        <row r="216">
          <cell r="A216">
            <v>2013550</v>
          </cell>
        </row>
        <row r="216">
          <cell r="D216">
            <v>0</v>
          </cell>
        </row>
        <row r="217">
          <cell r="A217">
            <v>2013599</v>
          </cell>
        </row>
        <row r="217">
          <cell r="D217">
            <v>0</v>
          </cell>
        </row>
        <row r="218">
          <cell r="A218">
            <v>20136</v>
          </cell>
        </row>
        <row r="218">
          <cell r="D218">
            <v>36</v>
          </cell>
        </row>
        <row r="219">
          <cell r="A219">
            <v>2013601</v>
          </cell>
        </row>
        <row r="219">
          <cell r="D219">
            <v>0</v>
          </cell>
        </row>
        <row r="220">
          <cell r="A220">
            <v>2013602</v>
          </cell>
        </row>
        <row r="220">
          <cell r="D220">
            <v>0</v>
          </cell>
        </row>
        <row r="221">
          <cell r="A221">
            <v>2013603</v>
          </cell>
        </row>
        <row r="221">
          <cell r="D221">
            <v>0</v>
          </cell>
        </row>
        <row r="222">
          <cell r="A222">
            <v>2013650</v>
          </cell>
        </row>
        <row r="222">
          <cell r="D222">
            <v>0</v>
          </cell>
        </row>
        <row r="223">
          <cell r="A223">
            <v>2013699</v>
          </cell>
        </row>
        <row r="223">
          <cell r="D223">
            <v>36</v>
          </cell>
        </row>
        <row r="224">
          <cell r="A224">
            <v>20137</v>
          </cell>
        </row>
        <row r="224">
          <cell r="D224">
            <v>694</v>
          </cell>
        </row>
        <row r="225">
          <cell r="A225">
            <v>2013701</v>
          </cell>
        </row>
        <row r="225">
          <cell r="D225">
            <v>235</v>
          </cell>
        </row>
        <row r="226">
          <cell r="A226">
            <v>2013702</v>
          </cell>
        </row>
        <row r="226">
          <cell r="D226">
            <v>69</v>
          </cell>
        </row>
        <row r="227">
          <cell r="A227">
            <v>2013703</v>
          </cell>
        </row>
        <row r="227">
          <cell r="D227">
            <v>0</v>
          </cell>
        </row>
        <row r="228">
          <cell r="A228">
            <v>2013704</v>
          </cell>
        </row>
        <row r="228">
          <cell r="D228">
            <v>0</v>
          </cell>
        </row>
        <row r="229">
          <cell r="A229">
            <v>2013750</v>
          </cell>
        </row>
        <row r="229">
          <cell r="D229">
            <v>325</v>
          </cell>
        </row>
        <row r="230">
          <cell r="A230">
            <v>2013799</v>
          </cell>
        </row>
        <row r="230">
          <cell r="D230">
            <v>65</v>
          </cell>
        </row>
        <row r="231">
          <cell r="A231">
            <v>20138</v>
          </cell>
        </row>
        <row r="231">
          <cell r="D231">
            <v>6189</v>
          </cell>
        </row>
        <row r="232">
          <cell r="A232">
            <v>2013801</v>
          </cell>
        </row>
        <row r="232">
          <cell r="D232">
            <v>3257</v>
          </cell>
        </row>
        <row r="233">
          <cell r="A233">
            <v>2013802</v>
          </cell>
        </row>
        <row r="233">
          <cell r="D233">
            <v>0</v>
          </cell>
        </row>
        <row r="234">
          <cell r="A234">
            <v>2013803</v>
          </cell>
        </row>
        <row r="234">
          <cell r="D234">
            <v>0</v>
          </cell>
        </row>
        <row r="235">
          <cell r="A235">
            <v>2013804</v>
          </cell>
        </row>
        <row r="235">
          <cell r="D235">
            <v>0</v>
          </cell>
        </row>
        <row r="236">
          <cell r="A236">
            <v>2013805</v>
          </cell>
        </row>
        <row r="236">
          <cell r="D236">
            <v>64</v>
          </cell>
        </row>
        <row r="237">
          <cell r="A237">
            <v>2013808</v>
          </cell>
        </row>
        <row r="237">
          <cell r="D237">
            <v>0</v>
          </cell>
        </row>
        <row r="238">
          <cell r="A238">
            <v>2013810</v>
          </cell>
        </row>
        <row r="238">
          <cell r="D238">
            <v>0</v>
          </cell>
        </row>
        <row r="239">
          <cell r="A239">
            <v>2013812</v>
          </cell>
        </row>
        <row r="239">
          <cell r="D239">
            <v>60</v>
          </cell>
        </row>
        <row r="240">
          <cell r="A240">
            <v>2013813</v>
          </cell>
        </row>
        <row r="240">
          <cell r="D240">
            <v>5</v>
          </cell>
        </row>
        <row r="241">
          <cell r="A241">
            <v>2013814</v>
          </cell>
        </row>
        <row r="241">
          <cell r="D241">
            <v>0</v>
          </cell>
        </row>
        <row r="242">
          <cell r="A242">
            <v>2013815</v>
          </cell>
        </row>
        <row r="242">
          <cell r="D242">
            <v>318</v>
          </cell>
        </row>
        <row r="243">
          <cell r="A243">
            <v>2013816</v>
          </cell>
        </row>
        <row r="243">
          <cell r="D243">
            <v>517</v>
          </cell>
        </row>
        <row r="244">
          <cell r="A244">
            <v>2013850</v>
          </cell>
        </row>
        <row r="244">
          <cell r="D244">
            <v>1827</v>
          </cell>
        </row>
        <row r="245">
          <cell r="A245">
            <v>2013899</v>
          </cell>
        </row>
        <row r="245">
          <cell r="D245">
            <v>141</v>
          </cell>
        </row>
        <row r="246">
          <cell r="A246">
            <v>20199</v>
          </cell>
        </row>
        <row r="246">
          <cell r="D246">
            <v>13281</v>
          </cell>
        </row>
        <row r="247">
          <cell r="A247">
            <v>2019901</v>
          </cell>
        </row>
        <row r="247">
          <cell r="D247">
            <v>0</v>
          </cell>
        </row>
        <row r="248">
          <cell r="A248">
            <v>2019999</v>
          </cell>
        </row>
        <row r="248">
          <cell r="D248">
            <v>13281</v>
          </cell>
        </row>
        <row r="249">
          <cell r="A249">
            <v>202</v>
          </cell>
        </row>
        <row r="249">
          <cell r="D249">
            <v>0</v>
          </cell>
        </row>
        <row r="250">
          <cell r="A250">
            <v>20205</v>
          </cell>
        </row>
        <row r="250">
          <cell r="D250">
            <v>0</v>
          </cell>
        </row>
        <row r="251">
          <cell r="A251">
            <v>20299</v>
          </cell>
        </row>
        <row r="251">
          <cell r="D251">
            <v>0</v>
          </cell>
        </row>
        <row r="252">
          <cell r="A252">
            <v>203</v>
          </cell>
        </row>
        <row r="252">
          <cell r="D252">
            <v>1358</v>
          </cell>
        </row>
        <row r="253">
          <cell r="A253">
            <v>20301</v>
          </cell>
        </row>
        <row r="253">
          <cell r="D253">
            <v>0</v>
          </cell>
        </row>
        <row r="254">
          <cell r="A254">
            <v>2030101</v>
          </cell>
        </row>
        <row r="254">
          <cell r="D254">
            <v>0</v>
          </cell>
        </row>
        <row r="255">
          <cell r="A255">
            <v>2030102</v>
          </cell>
        </row>
        <row r="255">
          <cell r="D255">
            <v>0</v>
          </cell>
        </row>
        <row r="256">
          <cell r="A256">
            <v>2030199</v>
          </cell>
        </row>
        <row r="256">
          <cell r="D256">
            <v>0</v>
          </cell>
        </row>
        <row r="257">
          <cell r="A257">
            <v>20304</v>
          </cell>
        </row>
        <row r="257">
          <cell r="D257">
            <v>0</v>
          </cell>
        </row>
        <row r="258">
          <cell r="A258">
            <v>2030401</v>
          </cell>
        </row>
        <row r="258">
          <cell r="D258">
            <v>0</v>
          </cell>
        </row>
        <row r="259">
          <cell r="A259">
            <v>20305</v>
          </cell>
        </row>
        <row r="259">
          <cell r="D259">
            <v>0</v>
          </cell>
        </row>
        <row r="260">
          <cell r="A260">
            <v>2030501</v>
          </cell>
        </row>
        <row r="260">
          <cell r="D260">
            <v>0</v>
          </cell>
        </row>
        <row r="261">
          <cell r="A261">
            <v>20306</v>
          </cell>
        </row>
        <row r="261">
          <cell r="D261">
            <v>1358</v>
          </cell>
        </row>
        <row r="262">
          <cell r="A262">
            <v>2030601</v>
          </cell>
        </row>
        <row r="262">
          <cell r="D262">
            <v>45</v>
          </cell>
        </row>
        <row r="263">
          <cell r="A263">
            <v>2030602</v>
          </cell>
        </row>
        <row r="263">
          <cell r="D263">
            <v>0</v>
          </cell>
        </row>
        <row r="264">
          <cell r="A264">
            <v>2030603</v>
          </cell>
        </row>
        <row r="264">
          <cell r="D264">
            <v>600</v>
          </cell>
        </row>
        <row r="265">
          <cell r="A265">
            <v>2030604</v>
          </cell>
        </row>
        <row r="265">
          <cell r="D265">
            <v>0</v>
          </cell>
        </row>
        <row r="266">
          <cell r="A266">
            <v>2030605</v>
          </cell>
        </row>
        <row r="266">
          <cell r="D266">
            <v>0</v>
          </cell>
        </row>
        <row r="267">
          <cell r="A267">
            <v>2030606</v>
          </cell>
        </row>
        <row r="267">
          <cell r="D267">
            <v>0</v>
          </cell>
        </row>
        <row r="268">
          <cell r="A268">
            <v>2030607</v>
          </cell>
        </row>
        <row r="268">
          <cell r="D268">
            <v>528</v>
          </cell>
        </row>
        <row r="269">
          <cell r="A269">
            <v>2030608</v>
          </cell>
        </row>
        <row r="269">
          <cell r="D269">
            <v>0</v>
          </cell>
        </row>
        <row r="270">
          <cell r="A270">
            <v>2030699</v>
          </cell>
        </row>
        <row r="270">
          <cell r="D270">
            <v>185</v>
          </cell>
        </row>
        <row r="271">
          <cell r="A271">
            <v>20399</v>
          </cell>
        </row>
        <row r="271">
          <cell r="D271">
            <v>0</v>
          </cell>
        </row>
        <row r="272">
          <cell r="A272">
            <v>2039999</v>
          </cell>
        </row>
        <row r="272">
          <cell r="D272">
            <v>0</v>
          </cell>
        </row>
        <row r="273">
          <cell r="A273">
            <v>204</v>
          </cell>
        </row>
        <row r="273">
          <cell r="D273">
            <v>41721</v>
          </cell>
        </row>
        <row r="274">
          <cell r="A274">
            <v>20401</v>
          </cell>
        </row>
        <row r="274">
          <cell r="D274">
            <v>0</v>
          </cell>
        </row>
        <row r="275">
          <cell r="A275">
            <v>2040101</v>
          </cell>
        </row>
        <row r="275">
          <cell r="D275">
            <v>0</v>
          </cell>
        </row>
        <row r="276">
          <cell r="A276">
            <v>2040199</v>
          </cell>
        </row>
        <row r="276">
          <cell r="D276">
            <v>0</v>
          </cell>
        </row>
        <row r="277">
          <cell r="A277">
            <v>20402</v>
          </cell>
        </row>
        <row r="277">
          <cell r="D277">
            <v>39443</v>
          </cell>
        </row>
        <row r="278">
          <cell r="A278">
            <v>2040201</v>
          </cell>
        </row>
        <row r="278">
          <cell r="D278">
            <v>18769</v>
          </cell>
        </row>
        <row r="279">
          <cell r="A279">
            <v>2040202</v>
          </cell>
        </row>
        <row r="279">
          <cell r="D279">
            <v>5436</v>
          </cell>
        </row>
        <row r="280">
          <cell r="A280">
            <v>2040203</v>
          </cell>
        </row>
        <row r="280">
          <cell r="D280">
            <v>0</v>
          </cell>
        </row>
        <row r="281">
          <cell r="A281">
            <v>2040219</v>
          </cell>
        </row>
        <row r="281">
          <cell r="D281">
            <v>3980</v>
          </cell>
        </row>
        <row r="282">
          <cell r="A282">
            <v>2040220</v>
          </cell>
        </row>
        <row r="282">
          <cell r="D282">
            <v>9813</v>
          </cell>
        </row>
        <row r="283">
          <cell r="A283">
            <v>2040221</v>
          </cell>
        </row>
        <row r="283">
          <cell r="D283">
            <v>940</v>
          </cell>
        </row>
        <row r="284">
          <cell r="A284">
            <v>2040222</v>
          </cell>
        </row>
        <row r="284">
          <cell r="D284">
            <v>0</v>
          </cell>
        </row>
        <row r="285">
          <cell r="A285">
            <v>2040223</v>
          </cell>
        </row>
        <row r="285">
          <cell r="D285">
            <v>0</v>
          </cell>
        </row>
        <row r="286">
          <cell r="A286">
            <v>2040250</v>
          </cell>
        </row>
        <row r="286">
          <cell r="D286">
            <v>33</v>
          </cell>
        </row>
        <row r="287">
          <cell r="A287">
            <v>2040299</v>
          </cell>
        </row>
        <row r="287">
          <cell r="D287">
            <v>472</v>
          </cell>
        </row>
        <row r="288">
          <cell r="A288">
            <v>20403</v>
          </cell>
        </row>
        <row r="288">
          <cell r="D288">
            <v>92</v>
          </cell>
        </row>
        <row r="289">
          <cell r="A289">
            <v>2040301</v>
          </cell>
        </row>
        <row r="289">
          <cell r="D289">
            <v>92</v>
          </cell>
        </row>
        <row r="290">
          <cell r="A290">
            <v>2040302</v>
          </cell>
        </row>
        <row r="290">
          <cell r="D290">
            <v>0</v>
          </cell>
        </row>
        <row r="291">
          <cell r="A291">
            <v>2040303</v>
          </cell>
        </row>
        <row r="291">
          <cell r="D291">
            <v>0</v>
          </cell>
        </row>
        <row r="292">
          <cell r="A292">
            <v>2040304</v>
          </cell>
        </row>
        <row r="292">
          <cell r="D292">
            <v>0</v>
          </cell>
        </row>
        <row r="293">
          <cell r="A293">
            <v>2040350</v>
          </cell>
        </row>
        <row r="293">
          <cell r="D293">
            <v>0</v>
          </cell>
        </row>
        <row r="294">
          <cell r="A294">
            <v>2040399</v>
          </cell>
        </row>
        <row r="294">
          <cell r="D294">
            <v>0</v>
          </cell>
        </row>
        <row r="295">
          <cell r="A295">
            <v>20404</v>
          </cell>
        </row>
        <row r="295">
          <cell r="D295">
            <v>91</v>
          </cell>
        </row>
        <row r="296">
          <cell r="A296">
            <v>2040401</v>
          </cell>
        </row>
        <row r="296">
          <cell r="D296">
            <v>81</v>
          </cell>
        </row>
        <row r="297">
          <cell r="A297">
            <v>2040402</v>
          </cell>
        </row>
        <row r="297">
          <cell r="D297">
            <v>0</v>
          </cell>
        </row>
        <row r="298">
          <cell r="A298">
            <v>2040403</v>
          </cell>
        </row>
        <row r="298">
          <cell r="D298">
            <v>0</v>
          </cell>
        </row>
        <row r="299">
          <cell r="A299">
            <v>2040409</v>
          </cell>
        </row>
        <row r="299">
          <cell r="D299">
            <v>0</v>
          </cell>
        </row>
        <row r="300">
          <cell r="A300">
            <v>2040410</v>
          </cell>
        </row>
        <row r="300">
          <cell r="D300">
            <v>0</v>
          </cell>
        </row>
        <row r="301">
          <cell r="A301">
            <v>2040450</v>
          </cell>
        </row>
        <row r="301">
          <cell r="D301">
            <v>10</v>
          </cell>
        </row>
        <row r="302">
          <cell r="A302">
            <v>2040499</v>
          </cell>
        </row>
        <row r="302">
          <cell r="D302">
            <v>0</v>
          </cell>
        </row>
        <row r="303">
          <cell r="A303">
            <v>20405</v>
          </cell>
        </row>
        <row r="303">
          <cell r="D303">
            <v>97</v>
          </cell>
        </row>
        <row r="304">
          <cell r="A304">
            <v>2040501</v>
          </cell>
        </row>
        <row r="304">
          <cell r="D304">
            <v>89</v>
          </cell>
        </row>
        <row r="305">
          <cell r="A305">
            <v>2040502</v>
          </cell>
        </row>
        <row r="305">
          <cell r="D305">
            <v>0</v>
          </cell>
        </row>
        <row r="306">
          <cell r="A306">
            <v>2040503</v>
          </cell>
        </row>
        <row r="306">
          <cell r="D306">
            <v>0</v>
          </cell>
        </row>
        <row r="307">
          <cell r="A307">
            <v>2040504</v>
          </cell>
        </row>
        <row r="307">
          <cell r="D307">
            <v>0</v>
          </cell>
        </row>
        <row r="308">
          <cell r="A308">
            <v>2040505</v>
          </cell>
        </row>
        <row r="308">
          <cell r="D308">
            <v>0</v>
          </cell>
        </row>
        <row r="309">
          <cell r="A309">
            <v>2040506</v>
          </cell>
        </row>
        <row r="309">
          <cell r="D309">
            <v>0</v>
          </cell>
        </row>
        <row r="310">
          <cell r="A310">
            <v>2040550</v>
          </cell>
        </row>
        <row r="310">
          <cell r="D310">
            <v>8</v>
          </cell>
        </row>
        <row r="311">
          <cell r="A311">
            <v>2040599</v>
          </cell>
        </row>
        <row r="311">
          <cell r="D311">
            <v>0</v>
          </cell>
        </row>
        <row r="312">
          <cell r="A312">
            <v>20406</v>
          </cell>
        </row>
        <row r="312">
          <cell r="D312">
            <v>1948</v>
          </cell>
        </row>
        <row r="313">
          <cell r="A313">
            <v>2040601</v>
          </cell>
        </row>
        <row r="313">
          <cell r="D313">
            <v>1208</v>
          </cell>
        </row>
        <row r="314">
          <cell r="A314">
            <v>2040602</v>
          </cell>
        </row>
        <row r="314">
          <cell r="D314">
            <v>393</v>
          </cell>
        </row>
        <row r="315">
          <cell r="A315">
            <v>2040603</v>
          </cell>
        </row>
        <row r="315">
          <cell r="D315">
            <v>0</v>
          </cell>
        </row>
        <row r="316">
          <cell r="A316">
            <v>2040604</v>
          </cell>
        </row>
        <row r="316">
          <cell r="D316">
            <v>0</v>
          </cell>
        </row>
        <row r="317">
          <cell r="A317">
            <v>2040605</v>
          </cell>
        </row>
        <row r="317">
          <cell r="D317">
            <v>23</v>
          </cell>
        </row>
        <row r="318">
          <cell r="A318">
            <v>2040606</v>
          </cell>
        </row>
        <row r="318">
          <cell r="D318">
            <v>15</v>
          </cell>
        </row>
        <row r="319">
          <cell r="A319">
            <v>2040607</v>
          </cell>
        </row>
        <row r="319">
          <cell r="D319">
            <v>161</v>
          </cell>
        </row>
        <row r="320">
          <cell r="A320">
            <v>2040608</v>
          </cell>
        </row>
        <row r="320">
          <cell r="D320">
            <v>20</v>
          </cell>
        </row>
        <row r="321">
          <cell r="A321">
            <v>2040610</v>
          </cell>
        </row>
        <row r="321">
          <cell r="D321">
            <v>5</v>
          </cell>
        </row>
        <row r="322">
          <cell r="A322">
            <v>2040612</v>
          </cell>
        </row>
        <row r="322">
          <cell r="D322">
            <v>105</v>
          </cell>
        </row>
        <row r="323">
          <cell r="A323">
            <v>2040613</v>
          </cell>
        </row>
        <row r="323">
          <cell r="D323">
            <v>0</v>
          </cell>
        </row>
        <row r="324">
          <cell r="A324">
            <v>2040650</v>
          </cell>
        </row>
        <row r="324">
          <cell r="D324">
            <v>18</v>
          </cell>
        </row>
        <row r="325">
          <cell r="A325">
            <v>2040699</v>
          </cell>
        </row>
        <row r="325">
          <cell r="D325">
            <v>0</v>
          </cell>
        </row>
        <row r="326">
          <cell r="A326">
            <v>20407</v>
          </cell>
        </row>
        <row r="326">
          <cell r="D326">
            <v>0</v>
          </cell>
        </row>
        <row r="327">
          <cell r="A327">
            <v>2040701</v>
          </cell>
        </row>
        <row r="327">
          <cell r="D327">
            <v>0</v>
          </cell>
        </row>
        <row r="328">
          <cell r="A328">
            <v>2040702</v>
          </cell>
        </row>
        <row r="328">
          <cell r="D328">
            <v>0</v>
          </cell>
        </row>
        <row r="329">
          <cell r="A329">
            <v>2040703</v>
          </cell>
        </row>
        <row r="329">
          <cell r="D329">
            <v>0</v>
          </cell>
        </row>
        <row r="330">
          <cell r="A330">
            <v>2040704</v>
          </cell>
        </row>
        <row r="330">
          <cell r="D330">
            <v>0</v>
          </cell>
        </row>
        <row r="331">
          <cell r="A331">
            <v>2040705</v>
          </cell>
        </row>
        <row r="331">
          <cell r="D331">
            <v>0</v>
          </cell>
        </row>
        <row r="332">
          <cell r="A332">
            <v>2040706</v>
          </cell>
        </row>
        <row r="332">
          <cell r="D332">
            <v>0</v>
          </cell>
        </row>
        <row r="333">
          <cell r="A333">
            <v>2040707</v>
          </cell>
        </row>
        <row r="333">
          <cell r="D333">
            <v>0</v>
          </cell>
        </row>
        <row r="334">
          <cell r="A334">
            <v>2040750</v>
          </cell>
        </row>
        <row r="334">
          <cell r="D334">
            <v>0</v>
          </cell>
        </row>
        <row r="335">
          <cell r="A335">
            <v>2040799</v>
          </cell>
        </row>
        <row r="335">
          <cell r="D335">
            <v>0</v>
          </cell>
        </row>
        <row r="336">
          <cell r="A336">
            <v>20408</v>
          </cell>
        </row>
        <row r="336">
          <cell r="D336">
            <v>0</v>
          </cell>
        </row>
        <row r="337">
          <cell r="A337">
            <v>2040801</v>
          </cell>
        </row>
        <row r="337">
          <cell r="D337">
            <v>0</v>
          </cell>
        </row>
        <row r="338">
          <cell r="A338">
            <v>2040802</v>
          </cell>
        </row>
        <row r="338">
          <cell r="D338">
            <v>0</v>
          </cell>
        </row>
        <row r="339">
          <cell r="A339">
            <v>2040803</v>
          </cell>
        </row>
        <row r="339">
          <cell r="D339">
            <v>0</v>
          </cell>
        </row>
        <row r="340">
          <cell r="A340">
            <v>2040804</v>
          </cell>
        </row>
        <row r="340">
          <cell r="D340">
            <v>0</v>
          </cell>
        </row>
        <row r="341">
          <cell r="A341">
            <v>2040805</v>
          </cell>
        </row>
        <row r="341">
          <cell r="D341">
            <v>0</v>
          </cell>
        </row>
        <row r="342">
          <cell r="A342">
            <v>2040806</v>
          </cell>
        </row>
        <row r="342">
          <cell r="D342">
            <v>0</v>
          </cell>
        </row>
        <row r="343">
          <cell r="A343">
            <v>2040807</v>
          </cell>
        </row>
        <row r="343">
          <cell r="D343">
            <v>0</v>
          </cell>
        </row>
        <row r="344">
          <cell r="A344">
            <v>2040850</v>
          </cell>
        </row>
        <row r="344">
          <cell r="D344">
            <v>0</v>
          </cell>
        </row>
        <row r="345">
          <cell r="A345">
            <v>2040899</v>
          </cell>
        </row>
        <row r="345">
          <cell r="D345">
            <v>0</v>
          </cell>
        </row>
        <row r="346">
          <cell r="A346">
            <v>20409</v>
          </cell>
        </row>
        <row r="346">
          <cell r="D346">
            <v>0</v>
          </cell>
        </row>
        <row r="347">
          <cell r="A347">
            <v>2040901</v>
          </cell>
        </row>
        <row r="347">
          <cell r="D347">
            <v>0</v>
          </cell>
        </row>
        <row r="348">
          <cell r="A348">
            <v>2040902</v>
          </cell>
        </row>
        <row r="348">
          <cell r="D348">
            <v>0</v>
          </cell>
        </row>
        <row r="349">
          <cell r="A349">
            <v>2040903</v>
          </cell>
        </row>
        <row r="349">
          <cell r="D349">
            <v>0</v>
          </cell>
        </row>
        <row r="350">
          <cell r="A350">
            <v>2040904</v>
          </cell>
        </row>
        <row r="350">
          <cell r="D350">
            <v>0</v>
          </cell>
        </row>
        <row r="351">
          <cell r="A351">
            <v>2040905</v>
          </cell>
        </row>
        <row r="351">
          <cell r="D351">
            <v>0</v>
          </cell>
        </row>
        <row r="352">
          <cell r="A352">
            <v>2040950</v>
          </cell>
        </row>
        <row r="352">
          <cell r="D352">
            <v>0</v>
          </cell>
        </row>
        <row r="353">
          <cell r="A353">
            <v>2040999</v>
          </cell>
        </row>
        <row r="353">
          <cell r="D353">
            <v>0</v>
          </cell>
        </row>
        <row r="354">
          <cell r="A354">
            <v>20410</v>
          </cell>
        </row>
        <row r="354">
          <cell r="D354">
            <v>0</v>
          </cell>
        </row>
        <row r="355">
          <cell r="A355">
            <v>2041001</v>
          </cell>
        </row>
        <row r="355">
          <cell r="D355">
            <v>0</v>
          </cell>
        </row>
        <row r="356">
          <cell r="A356">
            <v>2041002</v>
          </cell>
        </row>
        <row r="356">
          <cell r="D356">
            <v>0</v>
          </cell>
        </row>
        <row r="357">
          <cell r="A357">
            <v>2041006</v>
          </cell>
        </row>
        <row r="357">
          <cell r="D357">
            <v>0</v>
          </cell>
        </row>
        <row r="358">
          <cell r="A358">
            <v>2041007</v>
          </cell>
        </row>
        <row r="358">
          <cell r="D358">
            <v>0</v>
          </cell>
        </row>
        <row r="359">
          <cell r="A359">
            <v>2041099</v>
          </cell>
        </row>
        <row r="359">
          <cell r="D359">
            <v>0</v>
          </cell>
        </row>
        <row r="360">
          <cell r="A360">
            <v>20499</v>
          </cell>
        </row>
        <row r="360">
          <cell r="D360">
            <v>50</v>
          </cell>
        </row>
        <row r="361">
          <cell r="A361">
            <v>2049902</v>
          </cell>
        </row>
        <row r="361">
          <cell r="D361">
            <v>0</v>
          </cell>
        </row>
        <row r="362">
          <cell r="A362">
            <v>2049999</v>
          </cell>
        </row>
        <row r="362">
          <cell r="D362">
            <v>50</v>
          </cell>
        </row>
        <row r="363">
          <cell r="A363">
            <v>205</v>
          </cell>
        </row>
        <row r="363">
          <cell r="D363">
            <v>58080</v>
          </cell>
        </row>
        <row r="364">
          <cell r="A364">
            <v>20501</v>
          </cell>
        </row>
        <row r="364">
          <cell r="D364">
            <v>2689</v>
          </cell>
        </row>
        <row r="365">
          <cell r="A365">
            <v>2050101</v>
          </cell>
        </row>
        <row r="365">
          <cell r="D365">
            <v>506</v>
          </cell>
        </row>
        <row r="366">
          <cell r="A366">
            <v>2050102</v>
          </cell>
        </row>
        <row r="366">
          <cell r="D366">
            <v>234</v>
          </cell>
        </row>
        <row r="367">
          <cell r="A367">
            <v>2050103</v>
          </cell>
        </row>
        <row r="367">
          <cell r="D367">
            <v>0</v>
          </cell>
        </row>
        <row r="368">
          <cell r="A368">
            <v>2050199</v>
          </cell>
        </row>
        <row r="368">
          <cell r="D368">
            <v>1949</v>
          </cell>
        </row>
        <row r="369">
          <cell r="A369">
            <v>20502</v>
          </cell>
        </row>
        <row r="369">
          <cell r="D369">
            <v>18599</v>
          </cell>
        </row>
        <row r="370">
          <cell r="A370">
            <v>2050201</v>
          </cell>
        </row>
        <row r="370">
          <cell r="D370">
            <v>5352</v>
          </cell>
        </row>
        <row r="371">
          <cell r="A371">
            <v>2050202</v>
          </cell>
        </row>
        <row r="371">
          <cell r="D371">
            <v>0</v>
          </cell>
        </row>
        <row r="372">
          <cell r="A372">
            <v>2050203</v>
          </cell>
        </row>
        <row r="372">
          <cell r="D372">
            <v>0</v>
          </cell>
        </row>
        <row r="373">
          <cell r="A373">
            <v>2050204</v>
          </cell>
        </row>
        <row r="373">
          <cell r="D373">
            <v>12797</v>
          </cell>
        </row>
        <row r="374">
          <cell r="A374">
            <v>2050205</v>
          </cell>
        </row>
        <row r="374">
          <cell r="D374">
            <v>0</v>
          </cell>
        </row>
        <row r="375">
          <cell r="A375">
            <v>2050299</v>
          </cell>
        </row>
        <row r="375">
          <cell r="D375">
            <v>450</v>
          </cell>
        </row>
        <row r="376">
          <cell r="A376">
            <v>20503</v>
          </cell>
        </row>
        <row r="376">
          <cell r="D376">
            <v>29249</v>
          </cell>
        </row>
        <row r="377">
          <cell r="A377">
            <v>2050301</v>
          </cell>
        </row>
        <row r="377">
          <cell r="D377">
            <v>0</v>
          </cell>
        </row>
        <row r="378">
          <cell r="A378">
            <v>2050302</v>
          </cell>
        </row>
        <row r="378">
          <cell r="D378">
            <v>18137</v>
          </cell>
        </row>
        <row r="379">
          <cell r="A379">
            <v>2050303</v>
          </cell>
        </row>
        <row r="379">
          <cell r="D379">
            <v>46</v>
          </cell>
        </row>
        <row r="380">
          <cell r="A380">
            <v>2050305</v>
          </cell>
        </row>
        <row r="380">
          <cell r="D380">
            <v>7776</v>
          </cell>
        </row>
        <row r="381">
          <cell r="A381">
            <v>2050399</v>
          </cell>
        </row>
        <row r="381">
          <cell r="D381">
            <v>3290</v>
          </cell>
        </row>
        <row r="382">
          <cell r="A382">
            <v>20504</v>
          </cell>
        </row>
        <row r="382">
          <cell r="D382">
            <v>0</v>
          </cell>
        </row>
        <row r="383">
          <cell r="A383">
            <v>2050401</v>
          </cell>
        </row>
        <row r="383">
          <cell r="D383">
            <v>0</v>
          </cell>
        </row>
        <row r="384">
          <cell r="A384">
            <v>2050402</v>
          </cell>
        </row>
        <row r="384">
          <cell r="D384">
            <v>0</v>
          </cell>
        </row>
        <row r="385">
          <cell r="A385">
            <v>2050403</v>
          </cell>
        </row>
        <row r="385">
          <cell r="D385">
            <v>0</v>
          </cell>
        </row>
        <row r="386">
          <cell r="A386">
            <v>2050404</v>
          </cell>
        </row>
        <row r="386">
          <cell r="D386">
            <v>0</v>
          </cell>
        </row>
        <row r="387">
          <cell r="A387">
            <v>2050499</v>
          </cell>
        </row>
        <row r="387">
          <cell r="D387">
            <v>0</v>
          </cell>
        </row>
        <row r="388">
          <cell r="A388">
            <v>20505</v>
          </cell>
        </row>
        <row r="388">
          <cell r="D388">
            <v>0</v>
          </cell>
        </row>
        <row r="389">
          <cell r="A389">
            <v>2050501</v>
          </cell>
        </row>
        <row r="389">
          <cell r="D389">
            <v>0</v>
          </cell>
        </row>
        <row r="390">
          <cell r="A390">
            <v>2050502</v>
          </cell>
        </row>
        <row r="390">
          <cell r="D390">
            <v>0</v>
          </cell>
        </row>
        <row r="391">
          <cell r="A391">
            <v>2050599</v>
          </cell>
        </row>
        <row r="391">
          <cell r="D391">
            <v>0</v>
          </cell>
        </row>
        <row r="392">
          <cell r="A392">
            <v>20506</v>
          </cell>
        </row>
        <row r="392">
          <cell r="D392">
            <v>0</v>
          </cell>
        </row>
        <row r="393">
          <cell r="A393">
            <v>2050601</v>
          </cell>
        </row>
        <row r="393">
          <cell r="D393">
            <v>0</v>
          </cell>
        </row>
        <row r="394">
          <cell r="A394">
            <v>2050602</v>
          </cell>
        </row>
        <row r="394">
          <cell r="D394">
            <v>0</v>
          </cell>
        </row>
        <row r="395">
          <cell r="A395">
            <v>2050699</v>
          </cell>
        </row>
        <row r="395">
          <cell r="D395">
            <v>0</v>
          </cell>
        </row>
        <row r="396">
          <cell r="A396">
            <v>20507</v>
          </cell>
        </row>
        <row r="396">
          <cell r="D396">
            <v>2795</v>
          </cell>
        </row>
        <row r="397">
          <cell r="A397">
            <v>2050701</v>
          </cell>
        </row>
        <row r="397">
          <cell r="D397">
            <v>2795</v>
          </cell>
        </row>
        <row r="398">
          <cell r="A398">
            <v>2050702</v>
          </cell>
        </row>
        <row r="398">
          <cell r="D398">
            <v>0</v>
          </cell>
        </row>
        <row r="399">
          <cell r="A399">
            <v>2050799</v>
          </cell>
        </row>
        <row r="399">
          <cell r="D399">
            <v>0</v>
          </cell>
        </row>
        <row r="400">
          <cell r="A400">
            <v>20508</v>
          </cell>
        </row>
        <row r="400">
          <cell r="D400">
            <v>2865</v>
          </cell>
        </row>
        <row r="401">
          <cell r="A401">
            <v>2050801</v>
          </cell>
        </row>
        <row r="401">
          <cell r="D401">
            <v>0</v>
          </cell>
        </row>
        <row r="402">
          <cell r="A402">
            <v>2050802</v>
          </cell>
        </row>
        <row r="402">
          <cell r="D402">
            <v>2865</v>
          </cell>
        </row>
        <row r="403">
          <cell r="A403">
            <v>2050803</v>
          </cell>
        </row>
        <row r="403">
          <cell r="D403">
            <v>0</v>
          </cell>
        </row>
        <row r="404">
          <cell r="A404">
            <v>2050804</v>
          </cell>
        </row>
        <row r="404">
          <cell r="D404">
            <v>0</v>
          </cell>
        </row>
        <row r="405">
          <cell r="A405">
            <v>2050899</v>
          </cell>
        </row>
        <row r="405">
          <cell r="D405">
            <v>0</v>
          </cell>
        </row>
        <row r="406">
          <cell r="A406">
            <v>20509</v>
          </cell>
        </row>
        <row r="406">
          <cell r="D406">
            <v>987</v>
          </cell>
        </row>
        <row r="407">
          <cell r="A407">
            <v>2050901</v>
          </cell>
        </row>
        <row r="407">
          <cell r="D407">
            <v>0</v>
          </cell>
        </row>
        <row r="408">
          <cell r="A408">
            <v>2050902</v>
          </cell>
        </row>
        <row r="408">
          <cell r="D408">
            <v>0</v>
          </cell>
        </row>
        <row r="409">
          <cell r="A409">
            <v>2050903</v>
          </cell>
        </row>
        <row r="409">
          <cell r="D409">
            <v>0</v>
          </cell>
        </row>
        <row r="410">
          <cell r="A410">
            <v>2050904</v>
          </cell>
        </row>
        <row r="410">
          <cell r="D410">
            <v>0</v>
          </cell>
        </row>
        <row r="411">
          <cell r="A411">
            <v>2050905</v>
          </cell>
        </row>
        <row r="411">
          <cell r="D411">
            <v>1</v>
          </cell>
        </row>
        <row r="412">
          <cell r="A412">
            <v>2050999</v>
          </cell>
        </row>
        <row r="412">
          <cell r="D412">
            <v>986</v>
          </cell>
        </row>
        <row r="413">
          <cell r="A413">
            <v>20599</v>
          </cell>
        </row>
        <row r="413">
          <cell r="D413">
            <v>896</v>
          </cell>
        </row>
        <row r="414">
          <cell r="A414">
            <v>2059999</v>
          </cell>
        </row>
        <row r="414">
          <cell r="D414">
            <v>896</v>
          </cell>
        </row>
        <row r="415">
          <cell r="A415">
            <v>206</v>
          </cell>
        </row>
        <row r="415">
          <cell r="D415">
            <v>32535</v>
          </cell>
        </row>
        <row r="416">
          <cell r="A416">
            <v>20601</v>
          </cell>
        </row>
        <row r="416">
          <cell r="D416">
            <v>863</v>
          </cell>
        </row>
        <row r="417">
          <cell r="A417">
            <v>2060101</v>
          </cell>
        </row>
        <row r="417">
          <cell r="D417">
            <v>764</v>
          </cell>
        </row>
        <row r="418">
          <cell r="A418">
            <v>2060102</v>
          </cell>
        </row>
        <row r="418">
          <cell r="D418">
            <v>99</v>
          </cell>
        </row>
        <row r="419">
          <cell r="A419">
            <v>2060103</v>
          </cell>
        </row>
        <row r="419">
          <cell r="D419">
            <v>0</v>
          </cell>
        </row>
        <row r="420">
          <cell r="A420">
            <v>2060199</v>
          </cell>
        </row>
        <row r="420">
          <cell r="D420">
            <v>0</v>
          </cell>
        </row>
        <row r="421">
          <cell r="A421">
            <v>20602</v>
          </cell>
        </row>
        <row r="421">
          <cell r="D421">
            <v>141</v>
          </cell>
        </row>
        <row r="422">
          <cell r="A422">
            <v>2060201</v>
          </cell>
        </row>
        <row r="422">
          <cell r="D422">
            <v>0</v>
          </cell>
        </row>
        <row r="423">
          <cell r="A423">
            <v>2060203</v>
          </cell>
        </row>
        <row r="423">
          <cell r="D423">
            <v>0</v>
          </cell>
        </row>
        <row r="424">
          <cell r="A424">
            <v>2060204</v>
          </cell>
        </row>
        <row r="424">
          <cell r="D424">
            <v>0</v>
          </cell>
        </row>
        <row r="425">
          <cell r="A425">
            <v>2060205</v>
          </cell>
        </row>
        <row r="425">
          <cell r="D425">
            <v>0</v>
          </cell>
        </row>
        <row r="426">
          <cell r="A426">
            <v>2060206</v>
          </cell>
        </row>
        <row r="426">
          <cell r="D426">
            <v>0</v>
          </cell>
        </row>
        <row r="427">
          <cell r="A427">
            <v>2060207</v>
          </cell>
        </row>
        <row r="427">
          <cell r="D427">
            <v>0</v>
          </cell>
        </row>
        <row r="428">
          <cell r="A428">
            <v>2060208</v>
          </cell>
        </row>
        <row r="428">
          <cell r="D428">
            <v>141</v>
          </cell>
        </row>
        <row r="429">
          <cell r="A429">
            <v>2060299</v>
          </cell>
        </row>
        <row r="429">
          <cell r="D429">
            <v>0</v>
          </cell>
        </row>
        <row r="430">
          <cell r="A430">
            <v>20603</v>
          </cell>
        </row>
        <row r="430">
          <cell r="D430">
            <v>881</v>
          </cell>
        </row>
        <row r="431">
          <cell r="A431">
            <v>2060301</v>
          </cell>
        </row>
        <row r="431">
          <cell r="D431">
            <v>117</v>
          </cell>
        </row>
        <row r="432">
          <cell r="A432">
            <v>2060302</v>
          </cell>
        </row>
        <row r="432">
          <cell r="D432">
            <v>764</v>
          </cell>
        </row>
        <row r="433">
          <cell r="A433">
            <v>2060303</v>
          </cell>
        </row>
        <row r="433">
          <cell r="D433">
            <v>0</v>
          </cell>
        </row>
        <row r="434">
          <cell r="A434">
            <v>2060304</v>
          </cell>
        </row>
        <row r="434">
          <cell r="D434">
            <v>0</v>
          </cell>
        </row>
        <row r="435">
          <cell r="A435">
            <v>2060399</v>
          </cell>
        </row>
        <row r="435">
          <cell r="D435">
            <v>0</v>
          </cell>
        </row>
        <row r="436">
          <cell r="A436">
            <v>20604</v>
          </cell>
        </row>
        <row r="436">
          <cell r="D436">
            <v>676</v>
          </cell>
        </row>
        <row r="437">
          <cell r="A437">
            <v>2060401</v>
          </cell>
        </row>
        <row r="437">
          <cell r="D437">
            <v>161</v>
          </cell>
        </row>
        <row r="438">
          <cell r="A438">
            <v>2060404</v>
          </cell>
        </row>
        <row r="438">
          <cell r="D438">
            <v>0</v>
          </cell>
        </row>
        <row r="439">
          <cell r="A439">
            <v>2060405</v>
          </cell>
        </row>
        <row r="439">
          <cell r="D439">
            <v>0</v>
          </cell>
        </row>
        <row r="440">
          <cell r="A440">
            <v>2060499</v>
          </cell>
        </row>
        <row r="440">
          <cell r="D440">
            <v>515</v>
          </cell>
        </row>
        <row r="441">
          <cell r="A441">
            <v>20605</v>
          </cell>
        </row>
        <row r="441">
          <cell r="D441">
            <v>0</v>
          </cell>
        </row>
        <row r="442">
          <cell r="A442">
            <v>2060501</v>
          </cell>
        </row>
        <row r="442">
          <cell r="D442">
            <v>0</v>
          </cell>
        </row>
        <row r="443">
          <cell r="A443">
            <v>2060502</v>
          </cell>
        </row>
        <row r="443">
          <cell r="D443">
            <v>0</v>
          </cell>
        </row>
        <row r="444">
          <cell r="A444">
            <v>2060503</v>
          </cell>
        </row>
        <row r="444">
          <cell r="D444">
            <v>0</v>
          </cell>
        </row>
        <row r="445">
          <cell r="A445">
            <v>2060599</v>
          </cell>
        </row>
        <row r="445">
          <cell r="D445">
            <v>0</v>
          </cell>
        </row>
        <row r="446">
          <cell r="A446">
            <v>20606</v>
          </cell>
        </row>
        <row r="446">
          <cell r="D446">
            <v>264</v>
          </cell>
        </row>
        <row r="447">
          <cell r="A447">
            <v>2060601</v>
          </cell>
        </row>
        <row r="447">
          <cell r="D447">
            <v>264</v>
          </cell>
        </row>
        <row r="448">
          <cell r="A448">
            <v>2060602</v>
          </cell>
        </row>
        <row r="448">
          <cell r="D448">
            <v>0</v>
          </cell>
        </row>
        <row r="449">
          <cell r="A449">
            <v>2060603</v>
          </cell>
        </row>
        <row r="449">
          <cell r="D449">
            <v>0</v>
          </cell>
        </row>
        <row r="450">
          <cell r="A450">
            <v>2060699</v>
          </cell>
        </row>
        <row r="450">
          <cell r="D450">
            <v>0</v>
          </cell>
        </row>
        <row r="451">
          <cell r="A451">
            <v>20607</v>
          </cell>
        </row>
        <row r="451">
          <cell r="D451">
            <v>128</v>
          </cell>
        </row>
        <row r="452">
          <cell r="A452">
            <v>2060701</v>
          </cell>
        </row>
        <row r="452">
          <cell r="D452">
            <v>0</v>
          </cell>
        </row>
        <row r="453">
          <cell r="A453">
            <v>2060702</v>
          </cell>
        </row>
        <row r="453">
          <cell r="D453">
            <v>57</v>
          </cell>
        </row>
        <row r="454">
          <cell r="A454">
            <v>2060703</v>
          </cell>
        </row>
        <row r="454">
          <cell r="D454">
            <v>0</v>
          </cell>
        </row>
        <row r="455">
          <cell r="A455">
            <v>2060704</v>
          </cell>
        </row>
        <row r="455">
          <cell r="D455">
            <v>23</v>
          </cell>
        </row>
        <row r="456">
          <cell r="A456">
            <v>2060705</v>
          </cell>
        </row>
        <row r="456">
          <cell r="D456">
            <v>0</v>
          </cell>
        </row>
        <row r="457">
          <cell r="A457">
            <v>2060799</v>
          </cell>
        </row>
        <row r="457">
          <cell r="D457">
            <v>48</v>
          </cell>
        </row>
        <row r="458">
          <cell r="A458">
            <v>20608</v>
          </cell>
        </row>
        <row r="458">
          <cell r="D458">
            <v>0</v>
          </cell>
        </row>
        <row r="459">
          <cell r="A459">
            <v>2060801</v>
          </cell>
        </row>
        <row r="459">
          <cell r="D459">
            <v>0</v>
          </cell>
        </row>
        <row r="460">
          <cell r="A460">
            <v>2060802</v>
          </cell>
        </row>
        <row r="460">
          <cell r="D460">
            <v>0</v>
          </cell>
        </row>
        <row r="461">
          <cell r="A461">
            <v>2060899</v>
          </cell>
        </row>
        <row r="461">
          <cell r="D461">
            <v>0</v>
          </cell>
        </row>
        <row r="462">
          <cell r="A462">
            <v>20609</v>
          </cell>
        </row>
        <row r="462">
          <cell r="D462">
            <v>0</v>
          </cell>
        </row>
        <row r="463">
          <cell r="A463">
            <v>2060901</v>
          </cell>
        </row>
        <row r="463">
          <cell r="D463">
            <v>0</v>
          </cell>
        </row>
        <row r="464">
          <cell r="A464">
            <v>2060902</v>
          </cell>
        </row>
        <row r="464">
          <cell r="D464">
            <v>0</v>
          </cell>
        </row>
        <row r="465">
          <cell r="A465">
            <v>2060999</v>
          </cell>
        </row>
        <row r="465">
          <cell r="D465">
            <v>0</v>
          </cell>
        </row>
        <row r="466">
          <cell r="A466">
            <v>20699</v>
          </cell>
        </row>
        <row r="466">
          <cell r="D466">
            <v>29582</v>
          </cell>
        </row>
        <row r="467">
          <cell r="A467">
            <v>2069901</v>
          </cell>
        </row>
        <row r="467">
          <cell r="D467">
            <v>0</v>
          </cell>
        </row>
        <row r="468">
          <cell r="A468">
            <v>2069902</v>
          </cell>
        </row>
        <row r="468">
          <cell r="D468">
            <v>0</v>
          </cell>
        </row>
        <row r="469">
          <cell r="A469">
            <v>2069903</v>
          </cell>
        </row>
        <row r="469">
          <cell r="D469">
            <v>0</v>
          </cell>
        </row>
        <row r="470">
          <cell r="A470">
            <v>2069999</v>
          </cell>
        </row>
        <row r="470">
          <cell r="D470">
            <v>29582</v>
          </cell>
        </row>
        <row r="471">
          <cell r="A471">
            <v>207</v>
          </cell>
        </row>
        <row r="471">
          <cell r="D471">
            <v>16802</v>
          </cell>
        </row>
        <row r="472">
          <cell r="A472">
            <v>20701</v>
          </cell>
        </row>
        <row r="472">
          <cell r="D472">
            <v>6936</v>
          </cell>
        </row>
        <row r="473">
          <cell r="A473">
            <v>2070101</v>
          </cell>
        </row>
        <row r="473">
          <cell r="D473">
            <v>816</v>
          </cell>
        </row>
        <row r="474">
          <cell r="A474">
            <v>2070102</v>
          </cell>
        </row>
        <row r="474">
          <cell r="D474">
            <v>311</v>
          </cell>
        </row>
        <row r="475">
          <cell r="A475">
            <v>2070103</v>
          </cell>
        </row>
        <row r="475">
          <cell r="D475">
            <v>0</v>
          </cell>
        </row>
        <row r="476">
          <cell r="A476">
            <v>2070104</v>
          </cell>
        </row>
        <row r="476">
          <cell r="D476">
            <v>675</v>
          </cell>
        </row>
        <row r="477">
          <cell r="A477">
            <v>2070105</v>
          </cell>
        </row>
        <row r="477">
          <cell r="D477">
            <v>0</v>
          </cell>
        </row>
        <row r="478">
          <cell r="A478">
            <v>2070106</v>
          </cell>
        </row>
        <row r="478">
          <cell r="D478">
            <v>0</v>
          </cell>
        </row>
        <row r="479">
          <cell r="A479">
            <v>2070107</v>
          </cell>
        </row>
        <row r="479">
          <cell r="D479">
            <v>2326</v>
          </cell>
        </row>
        <row r="480">
          <cell r="A480">
            <v>2070108</v>
          </cell>
        </row>
        <row r="480">
          <cell r="D480">
            <v>0</v>
          </cell>
        </row>
        <row r="481">
          <cell r="A481">
            <v>2070109</v>
          </cell>
        </row>
        <row r="481">
          <cell r="D481">
            <v>565</v>
          </cell>
        </row>
        <row r="482">
          <cell r="A482">
            <v>2070110</v>
          </cell>
        </row>
        <row r="482">
          <cell r="D482">
            <v>0</v>
          </cell>
        </row>
        <row r="483">
          <cell r="A483">
            <v>2070111</v>
          </cell>
        </row>
        <row r="483">
          <cell r="D483">
            <v>232</v>
          </cell>
        </row>
        <row r="484">
          <cell r="A484">
            <v>2070112</v>
          </cell>
        </row>
        <row r="484">
          <cell r="D484">
            <v>10</v>
          </cell>
        </row>
        <row r="485">
          <cell r="A485">
            <v>2070113</v>
          </cell>
        </row>
        <row r="485">
          <cell r="D485">
            <v>0</v>
          </cell>
        </row>
        <row r="486">
          <cell r="A486">
            <v>2070114</v>
          </cell>
        </row>
        <row r="486">
          <cell r="D486">
            <v>20</v>
          </cell>
        </row>
        <row r="487">
          <cell r="A487">
            <v>2070199</v>
          </cell>
        </row>
        <row r="487">
          <cell r="D487">
            <v>1981</v>
          </cell>
        </row>
        <row r="488">
          <cell r="A488">
            <v>20702</v>
          </cell>
        </row>
        <row r="488">
          <cell r="D488">
            <v>1439</v>
          </cell>
        </row>
        <row r="489">
          <cell r="A489">
            <v>2070201</v>
          </cell>
        </row>
        <row r="489">
          <cell r="D489">
            <v>0</v>
          </cell>
        </row>
        <row r="490">
          <cell r="A490">
            <v>2070202</v>
          </cell>
        </row>
        <row r="490">
          <cell r="D490">
            <v>0</v>
          </cell>
        </row>
        <row r="491">
          <cell r="A491">
            <v>2070203</v>
          </cell>
        </row>
        <row r="491">
          <cell r="D491">
            <v>0</v>
          </cell>
        </row>
        <row r="492">
          <cell r="A492">
            <v>2070204</v>
          </cell>
        </row>
        <row r="492">
          <cell r="D492">
            <v>126</v>
          </cell>
        </row>
        <row r="493">
          <cell r="A493">
            <v>2070205</v>
          </cell>
        </row>
        <row r="493">
          <cell r="D493">
            <v>1085</v>
          </cell>
        </row>
        <row r="494">
          <cell r="A494">
            <v>2070206</v>
          </cell>
        </row>
        <row r="494">
          <cell r="D494">
            <v>0</v>
          </cell>
        </row>
        <row r="495">
          <cell r="A495">
            <v>2070299</v>
          </cell>
        </row>
        <row r="495">
          <cell r="D495">
            <v>228</v>
          </cell>
        </row>
        <row r="496">
          <cell r="A496">
            <v>20703</v>
          </cell>
        </row>
        <row r="496">
          <cell r="D496">
            <v>1351</v>
          </cell>
        </row>
        <row r="497">
          <cell r="A497">
            <v>2070301</v>
          </cell>
        </row>
        <row r="497">
          <cell r="D497">
            <v>236</v>
          </cell>
        </row>
        <row r="498">
          <cell r="A498">
            <v>2070302</v>
          </cell>
        </row>
        <row r="498">
          <cell r="D498">
            <v>0</v>
          </cell>
        </row>
        <row r="499">
          <cell r="A499">
            <v>2070303</v>
          </cell>
        </row>
        <row r="499">
          <cell r="D499">
            <v>0</v>
          </cell>
        </row>
        <row r="500">
          <cell r="A500">
            <v>2070304</v>
          </cell>
        </row>
        <row r="500">
          <cell r="D500">
            <v>0</v>
          </cell>
        </row>
        <row r="501">
          <cell r="A501">
            <v>2070305</v>
          </cell>
        </row>
        <row r="501">
          <cell r="D501">
            <v>0</v>
          </cell>
        </row>
        <row r="502">
          <cell r="A502">
            <v>2070306</v>
          </cell>
        </row>
        <row r="502">
          <cell r="D502">
            <v>0</v>
          </cell>
        </row>
        <row r="503">
          <cell r="A503">
            <v>2070307</v>
          </cell>
        </row>
        <row r="503">
          <cell r="D503">
            <v>525</v>
          </cell>
        </row>
        <row r="504">
          <cell r="A504">
            <v>2070308</v>
          </cell>
        </row>
        <row r="504">
          <cell r="D504">
            <v>590</v>
          </cell>
        </row>
        <row r="505">
          <cell r="A505">
            <v>2070309</v>
          </cell>
        </row>
        <row r="505">
          <cell r="D505">
            <v>0</v>
          </cell>
        </row>
        <row r="506">
          <cell r="A506">
            <v>2070399</v>
          </cell>
        </row>
        <row r="506">
          <cell r="D506">
            <v>0</v>
          </cell>
        </row>
        <row r="507">
          <cell r="A507">
            <v>20706</v>
          </cell>
        </row>
        <row r="507">
          <cell r="D507">
            <v>2397</v>
          </cell>
        </row>
        <row r="508">
          <cell r="A508">
            <v>2070601</v>
          </cell>
        </row>
        <row r="508">
          <cell r="D508">
            <v>0</v>
          </cell>
        </row>
        <row r="509">
          <cell r="A509">
            <v>2070602</v>
          </cell>
        </row>
        <row r="509">
          <cell r="D509">
            <v>0</v>
          </cell>
        </row>
        <row r="510">
          <cell r="A510">
            <v>2070603</v>
          </cell>
        </row>
        <row r="510">
          <cell r="D510">
            <v>0</v>
          </cell>
        </row>
        <row r="511">
          <cell r="A511">
            <v>2070604</v>
          </cell>
        </row>
        <row r="511">
          <cell r="D511">
            <v>0</v>
          </cell>
        </row>
        <row r="512">
          <cell r="A512">
            <v>2070605</v>
          </cell>
        </row>
        <row r="512">
          <cell r="D512">
            <v>2397</v>
          </cell>
        </row>
        <row r="513">
          <cell r="A513">
            <v>2070606</v>
          </cell>
        </row>
        <row r="513">
          <cell r="D513">
            <v>0</v>
          </cell>
        </row>
        <row r="514">
          <cell r="A514">
            <v>2070607</v>
          </cell>
        </row>
        <row r="514">
          <cell r="D514">
            <v>0</v>
          </cell>
        </row>
        <row r="515">
          <cell r="A515">
            <v>2070699</v>
          </cell>
        </row>
        <row r="515">
          <cell r="D515">
            <v>0</v>
          </cell>
        </row>
        <row r="516">
          <cell r="A516">
            <v>20708</v>
          </cell>
        </row>
        <row r="516">
          <cell r="D516">
            <v>4198</v>
          </cell>
        </row>
        <row r="517">
          <cell r="A517">
            <v>2070801</v>
          </cell>
        </row>
        <row r="517">
          <cell r="D517">
            <v>201</v>
          </cell>
        </row>
        <row r="518">
          <cell r="A518">
            <v>2070802</v>
          </cell>
        </row>
        <row r="518">
          <cell r="D518">
            <v>19</v>
          </cell>
        </row>
        <row r="519">
          <cell r="A519">
            <v>2070803</v>
          </cell>
        </row>
        <row r="519">
          <cell r="D519">
            <v>0</v>
          </cell>
        </row>
        <row r="520">
          <cell r="A520">
            <v>2070806</v>
          </cell>
        </row>
        <row r="520">
          <cell r="D520">
            <v>0</v>
          </cell>
        </row>
        <row r="521">
          <cell r="A521">
            <v>2070807</v>
          </cell>
        </row>
        <row r="521">
          <cell r="D521">
            <v>0</v>
          </cell>
        </row>
        <row r="522">
          <cell r="A522">
            <v>2070808</v>
          </cell>
        </row>
        <row r="522">
          <cell r="D522">
            <v>3683</v>
          </cell>
        </row>
        <row r="523">
          <cell r="A523">
            <v>2070899</v>
          </cell>
        </row>
        <row r="523">
          <cell r="D523">
            <v>295</v>
          </cell>
        </row>
        <row r="524">
          <cell r="A524">
            <v>20799</v>
          </cell>
        </row>
        <row r="524">
          <cell r="D524">
            <v>481</v>
          </cell>
        </row>
        <row r="525">
          <cell r="A525">
            <v>2079902</v>
          </cell>
        </row>
        <row r="525">
          <cell r="D525">
            <v>0</v>
          </cell>
        </row>
        <row r="526">
          <cell r="A526">
            <v>2079903</v>
          </cell>
        </row>
        <row r="526">
          <cell r="D526">
            <v>0</v>
          </cell>
        </row>
        <row r="527">
          <cell r="A527">
            <v>2079999</v>
          </cell>
        </row>
        <row r="527">
          <cell r="D527">
            <v>481</v>
          </cell>
        </row>
        <row r="528">
          <cell r="A528">
            <v>208</v>
          </cell>
        </row>
        <row r="528">
          <cell r="D528">
            <v>66428</v>
          </cell>
        </row>
        <row r="529">
          <cell r="A529">
            <v>20801</v>
          </cell>
        </row>
        <row r="529">
          <cell r="D529">
            <v>3641</v>
          </cell>
        </row>
        <row r="530">
          <cell r="A530">
            <v>2080101</v>
          </cell>
        </row>
        <row r="530">
          <cell r="D530">
            <v>2251</v>
          </cell>
        </row>
        <row r="531">
          <cell r="A531">
            <v>2080102</v>
          </cell>
        </row>
        <row r="531">
          <cell r="D531">
            <v>107</v>
          </cell>
        </row>
        <row r="532">
          <cell r="A532">
            <v>2080103</v>
          </cell>
        </row>
        <row r="532">
          <cell r="D532">
            <v>0</v>
          </cell>
        </row>
        <row r="533">
          <cell r="A533">
            <v>2080104</v>
          </cell>
        </row>
        <row r="533">
          <cell r="D533">
            <v>0</v>
          </cell>
        </row>
        <row r="534">
          <cell r="A534">
            <v>2080105</v>
          </cell>
        </row>
        <row r="534">
          <cell r="D534">
            <v>0</v>
          </cell>
        </row>
        <row r="535">
          <cell r="A535">
            <v>2080106</v>
          </cell>
        </row>
        <row r="535">
          <cell r="D535">
            <v>5</v>
          </cell>
        </row>
        <row r="536">
          <cell r="A536">
            <v>2080107</v>
          </cell>
        </row>
        <row r="536">
          <cell r="D536">
            <v>0</v>
          </cell>
        </row>
        <row r="537">
          <cell r="A537">
            <v>2080108</v>
          </cell>
        </row>
        <row r="537">
          <cell r="D537">
            <v>0</v>
          </cell>
        </row>
        <row r="538">
          <cell r="A538">
            <v>2080109</v>
          </cell>
        </row>
        <row r="538">
          <cell r="D538">
            <v>47</v>
          </cell>
        </row>
        <row r="539">
          <cell r="A539">
            <v>2080110</v>
          </cell>
        </row>
        <row r="539">
          <cell r="D539">
            <v>0</v>
          </cell>
        </row>
        <row r="540">
          <cell r="A540">
            <v>2080111</v>
          </cell>
        </row>
        <row r="540">
          <cell r="D540">
            <v>0</v>
          </cell>
        </row>
        <row r="541">
          <cell r="A541">
            <v>2080112</v>
          </cell>
        </row>
        <row r="541">
          <cell r="D541">
            <v>0</v>
          </cell>
        </row>
        <row r="542">
          <cell r="A542">
            <v>2080113</v>
          </cell>
        </row>
        <row r="542">
          <cell r="D542">
            <v>0</v>
          </cell>
        </row>
        <row r="543">
          <cell r="A543">
            <v>2080114</v>
          </cell>
        </row>
        <row r="543">
          <cell r="D543">
            <v>0</v>
          </cell>
        </row>
        <row r="544">
          <cell r="A544">
            <v>2080115</v>
          </cell>
        </row>
        <row r="544">
          <cell r="D544">
            <v>0</v>
          </cell>
        </row>
        <row r="545">
          <cell r="A545">
            <v>2080116</v>
          </cell>
        </row>
        <row r="545">
          <cell r="D545">
            <v>0</v>
          </cell>
        </row>
        <row r="546">
          <cell r="A546">
            <v>2080150</v>
          </cell>
        </row>
        <row r="546">
          <cell r="D546">
            <v>890</v>
          </cell>
        </row>
        <row r="547">
          <cell r="A547">
            <v>2080199</v>
          </cell>
        </row>
        <row r="547">
          <cell r="D547">
            <v>341</v>
          </cell>
        </row>
        <row r="548">
          <cell r="A548">
            <v>20802</v>
          </cell>
        </row>
        <row r="548">
          <cell r="D548">
            <v>780</v>
          </cell>
        </row>
        <row r="549">
          <cell r="A549">
            <v>2080201</v>
          </cell>
        </row>
        <row r="549">
          <cell r="D549">
            <v>469</v>
          </cell>
        </row>
        <row r="550">
          <cell r="A550">
            <v>2080202</v>
          </cell>
        </row>
        <row r="550">
          <cell r="D550">
            <v>80</v>
          </cell>
        </row>
        <row r="551">
          <cell r="A551">
            <v>2080203</v>
          </cell>
        </row>
        <row r="551">
          <cell r="D551">
            <v>0</v>
          </cell>
        </row>
        <row r="552">
          <cell r="A552">
            <v>2080206</v>
          </cell>
        </row>
        <row r="552">
          <cell r="D552">
            <v>122</v>
          </cell>
        </row>
        <row r="553">
          <cell r="A553">
            <v>2080207</v>
          </cell>
        </row>
        <row r="553">
          <cell r="D553">
            <v>0</v>
          </cell>
        </row>
        <row r="554">
          <cell r="A554">
            <v>2080208</v>
          </cell>
        </row>
        <row r="554">
          <cell r="D554">
            <v>0</v>
          </cell>
        </row>
        <row r="555">
          <cell r="A555">
            <v>2080299</v>
          </cell>
        </row>
        <row r="555">
          <cell r="D555">
            <v>109</v>
          </cell>
        </row>
        <row r="556">
          <cell r="A556">
            <v>20804</v>
          </cell>
        </row>
        <row r="556">
          <cell r="D556">
            <v>0</v>
          </cell>
        </row>
        <row r="557">
          <cell r="A557">
            <v>2080402</v>
          </cell>
        </row>
        <row r="557">
          <cell r="D557">
            <v>0</v>
          </cell>
        </row>
        <row r="558">
          <cell r="A558">
            <v>20805</v>
          </cell>
        </row>
        <row r="558">
          <cell r="D558">
            <v>53142</v>
          </cell>
        </row>
        <row r="559">
          <cell r="A559">
            <v>2080501</v>
          </cell>
        </row>
        <row r="559">
          <cell r="D559">
            <v>8640</v>
          </cell>
        </row>
        <row r="560">
          <cell r="A560">
            <v>2080502</v>
          </cell>
        </row>
        <row r="560">
          <cell r="D560">
            <v>12623</v>
          </cell>
        </row>
        <row r="561">
          <cell r="A561">
            <v>2080503</v>
          </cell>
        </row>
        <row r="561">
          <cell r="D561">
            <v>1718</v>
          </cell>
        </row>
        <row r="562">
          <cell r="A562">
            <v>2080505</v>
          </cell>
        </row>
        <row r="562">
          <cell r="D562">
            <v>16764</v>
          </cell>
        </row>
        <row r="563">
          <cell r="A563">
            <v>2080506</v>
          </cell>
        </row>
        <row r="563">
          <cell r="D563">
            <v>3240</v>
          </cell>
        </row>
        <row r="564">
          <cell r="A564">
            <v>2080507</v>
          </cell>
        </row>
        <row r="564">
          <cell r="D564">
            <v>9673</v>
          </cell>
        </row>
        <row r="565">
          <cell r="A565">
            <v>2080508</v>
          </cell>
        </row>
        <row r="565">
          <cell r="D565">
            <v>0</v>
          </cell>
        </row>
        <row r="566">
          <cell r="A566">
            <v>2080599</v>
          </cell>
        </row>
        <row r="566">
          <cell r="D566">
            <v>484</v>
          </cell>
        </row>
        <row r="567">
          <cell r="A567">
            <v>20806</v>
          </cell>
        </row>
        <row r="567">
          <cell r="D567">
            <v>0</v>
          </cell>
        </row>
        <row r="568">
          <cell r="A568">
            <v>2080601</v>
          </cell>
        </row>
        <row r="568">
          <cell r="D568">
            <v>0</v>
          </cell>
        </row>
        <row r="569">
          <cell r="A569">
            <v>2080602</v>
          </cell>
        </row>
        <row r="569">
          <cell r="D569">
            <v>0</v>
          </cell>
        </row>
        <row r="570">
          <cell r="A570">
            <v>2080699</v>
          </cell>
        </row>
        <row r="570">
          <cell r="D570">
            <v>0</v>
          </cell>
        </row>
        <row r="571">
          <cell r="A571">
            <v>20807</v>
          </cell>
        </row>
        <row r="571">
          <cell r="D571">
            <v>558</v>
          </cell>
        </row>
        <row r="572">
          <cell r="A572">
            <v>2080701</v>
          </cell>
        </row>
        <row r="572">
          <cell r="D572">
            <v>0</v>
          </cell>
        </row>
        <row r="573">
          <cell r="A573">
            <v>2080702</v>
          </cell>
        </row>
        <row r="573">
          <cell r="D573">
            <v>0</v>
          </cell>
        </row>
        <row r="574">
          <cell r="A574">
            <v>2080704</v>
          </cell>
        </row>
        <row r="574">
          <cell r="D574">
            <v>0</v>
          </cell>
        </row>
        <row r="575">
          <cell r="A575">
            <v>2080705</v>
          </cell>
        </row>
        <row r="575">
          <cell r="D575">
            <v>0</v>
          </cell>
        </row>
        <row r="576">
          <cell r="A576">
            <v>2080709</v>
          </cell>
        </row>
        <row r="576">
          <cell r="D576">
            <v>0</v>
          </cell>
        </row>
        <row r="577">
          <cell r="A577">
            <v>2080711</v>
          </cell>
        </row>
        <row r="577">
          <cell r="D577">
            <v>0</v>
          </cell>
        </row>
        <row r="578">
          <cell r="A578">
            <v>2080712</v>
          </cell>
        </row>
        <row r="578">
          <cell r="D578">
            <v>109</v>
          </cell>
        </row>
        <row r="579">
          <cell r="A579">
            <v>2080713</v>
          </cell>
        </row>
        <row r="579">
          <cell r="D579">
            <v>0</v>
          </cell>
        </row>
        <row r="580">
          <cell r="A580">
            <v>2080799</v>
          </cell>
        </row>
        <row r="580">
          <cell r="D580">
            <v>449</v>
          </cell>
        </row>
        <row r="581">
          <cell r="A581">
            <v>20808</v>
          </cell>
        </row>
        <row r="581">
          <cell r="D581">
            <v>107</v>
          </cell>
        </row>
        <row r="582">
          <cell r="A582">
            <v>2080801</v>
          </cell>
        </row>
        <row r="582">
          <cell r="D582">
            <v>7</v>
          </cell>
        </row>
        <row r="583">
          <cell r="A583">
            <v>2080802</v>
          </cell>
        </row>
        <row r="583">
          <cell r="D583">
            <v>0</v>
          </cell>
        </row>
        <row r="584">
          <cell r="A584">
            <v>2080803</v>
          </cell>
        </row>
        <row r="584">
          <cell r="D584">
            <v>0</v>
          </cell>
        </row>
        <row r="585">
          <cell r="A585">
            <v>2080804</v>
          </cell>
        </row>
        <row r="585">
          <cell r="D585">
            <v>0</v>
          </cell>
        </row>
        <row r="586">
          <cell r="A586">
            <v>2080805</v>
          </cell>
        </row>
        <row r="586">
          <cell r="D586">
            <v>0</v>
          </cell>
        </row>
        <row r="587">
          <cell r="A587">
            <v>2080806</v>
          </cell>
        </row>
        <row r="587">
          <cell r="D587">
            <v>0</v>
          </cell>
        </row>
        <row r="588">
          <cell r="A588">
            <v>2080807</v>
          </cell>
        </row>
        <row r="588">
          <cell r="D588">
            <v>0</v>
          </cell>
        </row>
        <row r="589">
          <cell r="A589">
            <v>2080808</v>
          </cell>
        </row>
        <row r="589">
          <cell r="D589">
            <v>30</v>
          </cell>
        </row>
        <row r="590">
          <cell r="A590">
            <v>2080899</v>
          </cell>
        </row>
        <row r="590">
          <cell r="D590">
            <v>70</v>
          </cell>
        </row>
        <row r="591">
          <cell r="A591">
            <v>20809</v>
          </cell>
        </row>
        <row r="591">
          <cell r="D591">
            <v>465</v>
          </cell>
        </row>
        <row r="592">
          <cell r="A592">
            <v>2080901</v>
          </cell>
        </row>
        <row r="592">
          <cell r="D592">
            <v>0</v>
          </cell>
        </row>
        <row r="593">
          <cell r="A593">
            <v>2080902</v>
          </cell>
        </row>
        <row r="593">
          <cell r="D593">
            <v>72</v>
          </cell>
        </row>
        <row r="594">
          <cell r="A594">
            <v>2080903</v>
          </cell>
        </row>
        <row r="594">
          <cell r="D594">
            <v>148</v>
          </cell>
        </row>
        <row r="595">
          <cell r="A595">
            <v>2080904</v>
          </cell>
        </row>
        <row r="595">
          <cell r="D595">
            <v>0</v>
          </cell>
        </row>
        <row r="596">
          <cell r="A596">
            <v>2080905</v>
          </cell>
        </row>
        <row r="596">
          <cell r="D596">
            <v>239</v>
          </cell>
        </row>
        <row r="597">
          <cell r="A597">
            <v>2080999</v>
          </cell>
        </row>
        <row r="597">
          <cell r="D597">
            <v>6</v>
          </cell>
        </row>
        <row r="598">
          <cell r="A598">
            <v>20810</v>
          </cell>
        </row>
        <row r="598">
          <cell r="D598">
            <v>1578</v>
          </cell>
        </row>
        <row r="599">
          <cell r="A599">
            <v>2081001</v>
          </cell>
        </row>
        <row r="599">
          <cell r="D599">
            <v>28</v>
          </cell>
        </row>
        <row r="600">
          <cell r="A600">
            <v>2081002</v>
          </cell>
        </row>
        <row r="600">
          <cell r="D600">
            <v>796</v>
          </cell>
        </row>
        <row r="601">
          <cell r="A601">
            <v>2081003</v>
          </cell>
        </row>
        <row r="601">
          <cell r="D601">
            <v>0</v>
          </cell>
        </row>
        <row r="602">
          <cell r="A602">
            <v>2081004</v>
          </cell>
        </row>
        <row r="602">
          <cell r="D602">
            <v>0</v>
          </cell>
        </row>
        <row r="603">
          <cell r="A603">
            <v>2081005</v>
          </cell>
        </row>
        <row r="603">
          <cell r="D603">
            <v>646</v>
          </cell>
        </row>
        <row r="604">
          <cell r="A604">
            <v>2081006</v>
          </cell>
        </row>
        <row r="604">
          <cell r="D604">
            <v>108</v>
          </cell>
        </row>
        <row r="605">
          <cell r="A605">
            <v>2081099</v>
          </cell>
        </row>
        <row r="605">
          <cell r="D605">
            <v>0</v>
          </cell>
        </row>
        <row r="606">
          <cell r="A606">
            <v>20811</v>
          </cell>
        </row>
        <row r="606">
          <cell r="D606">
            <v>4332</v>
          </cell>
        </row>
        <row r="607">
          <cell r="A607">
            <v>2081101</v>
          </cell>
        </row>
        <row r="607">
          <cell r="D607">
            <v>371</v>
          </cell>
        </row>
        <row r="608">
          <cell r="A608">
            <v>2081102</v>
          </cell>
        </row>
        <row r="608">
          <cell r="D608">
            <v>0</v>
          </cell>
        </row>
        <row r="609">
          <cell r="A609">
            <v>2081103</v>
          </cell>
        </row>
        <row r="609">
          <cell r="D609">
            <v>0</v>
          </cell>
        </row>
        <row r="610">
          <cell r="A610">
            <v>2081104</v>
          </cell>
        </row>
        <row r="610">
          <cell r="D610">
            <v>0</v>
          </cell>
        </row>
        <row r="611">
          <cell r="A611">
            <v>2081105</v>
          </cell>
        </row>
        <row r="611">
          <cell r="D611">
            <v>264</v>
          </cell>
        </row>
        <row r="612">
          <cell r="A612">
            <v>2081106</v>
          </cell>
        </row>
        <row r="612">
          <cell r="D612">
            <v>2809</v>
          </cell>
        </row>
        <row r="613">
          <cell r="A613">
            <v>2081107</v>
          </cell>
        </row>
        <row r="613">
          <cell r="D613">
            <v>0</v>
          </cell>
        </row>
        <row r="614">
          <cell r="A614">
            <v>2081199</v>
          </cell>
        </row>
        <row r="614">
          <cell r="D614">
            <v>888</v>
          </cell>
        </row>
        <row r="615">
          <cell r="A615">
            <v>20816</v>
          </cell>
        </row>
        <row r="615">
          <cell r="D615">
            <v>284</v>
          </cell>
        </row>
        <row r="616">
          <cell r="A616">
            <v>2081601</v>
          </cell>
        </row>
        <row r="616">
          <cell r="D616">
            <v>208</v>
          </cell>
        </row>
        <row r="617">
          <cell r="A617">
            <v>2081602</v>
          </cell>
        </row>
        <row r="617">
          <cell r="D617">
            <v>20</v>
          </cell>
        </row>
        <row r="618">
          <cell r="A618">
            <v>2081603</v>
          </cell>
        </row>
        <row r="618">
          <cell r="D618">
            <v>0</v>
          </cell>
        </row>
        <row r="619">
          <cell r="A619">
            <v>2081699</v>
          </cell>
        </row>
        <row r="619">
          <cell r="D619">
            <v>56</v>
          </cell>
        </row>
        <row r="620">
          <cell r="A620">
            <v>20819</v>
          </cell>
        </row>
        <row r="620">
          <cell r="D620">
            <v>0</v>
          </cell>
        </row>
        <row r="621">
          <cell r="A621">
            <v>2081901</v>
          </cell>
        </row>
        <row r="621">
          <cell r="D621">
            <v>0</v>
          </cell>
        </row>
        <row r="622">
          <cell r="A622">
            <v>2081902</v>
          </cell>
        </row>
        <row r="622">
          <cell r="D622">
            <v>0</v>
          </cell>
        </row>
        <row r="623">
          <cell r="A623">
            <v>20820</v>
          </cell>
        </row>
        <row r="623">
          <cell r="D623">
            <v>506</v>
          </cell>
        </row>
        <row r="624">
          <cell r="A624">
            <v>2082001</v>
          </cell>
        </row>
        <row r="624">
          <cell r="D624">
            <v>400</v>
          </cell>
        </row>
        <row r="625">
          <cell r="A625">
            <v>2082002</v>
          </cell>
        </row>
        <row r="625">
          <cell r="D625">
            <v>106</v>
          </cell>
        </row>
        <row r="626">
          <cell r="A626">
            <v>20821</v>
          </cell>
        </row>
        <row r="626">
          <cell r="D626">
            <v>0</v>
          </cell>
        </row>
        <row r="627">
          <cell r="A627">
            <v>2082101</v>
          </cell>
        </row>
        <row r="627">
          <cell r="D627">
            <v>0</v>
          </cell>
        </row>
        <row r="628">
          <cell r="A628">
            <v>2082102</v>
          </cell>
        </row>
        <row r="628">
          <cell r="D628">
            <v>0</v>
          </cell>
        </row>
        <row r="629">
          <cell r="A629">
            <v>20824</v>
          </cell>
        </row>
        <row r="629">
          <cell r="D629">
            <v>0</v>
          </cell>
        </row>
        <row r="630">
          <cell r="A630">
            <v>2082401</v>
          </cell>
        </row>
        <row r="630">
          <cell r="D630">
            <v>0</v>
          </cell>
        </row>
        <row r="631">
          <cell r="A631">
            <v>2082402</v>
          </cell>
        </row>
        <row r="631">
          <cell r="D631">
            <v>0</v>
          </cell>
        </row>
        <row r="632">
          <cell r="A632">
            <v>20825</v>
          </cell>
        </row>
        <row r="632">
          <cell r="D632">
            <v>3</v>
          </cell>
        </row>
        <row r="633">
          <cell r="A633">
            <v>2082501</v>
          </cell>
        </row>
        <row r="633">
          <cell r="D633">
            <v>1</v>
          </cell>
        </row>
        <row r="634">
          <cell r="A634">
            <v>2082502</v>
          </cell>
        </row>
        <row r="634">
          <cell r="D634">
            <v>2</v>
          </cell>
        </row>
        <row r="635">
          <cell r="A635">
            <v>20826</v>
          </cell>
        </row>
        <row r="635">
          <cell r="D635">
            <v>0</v>
          </cell>
        </row>
        <row r="636">
          <cell r="A636">
            <v>2082601</v>
          </cell>
        </row>
        <row r="636">
          <cell r="D636">
            <v>0</v>
          </cell>
        </row>
        <row r="637">
          <cell r="A637">
            <v>2082602</v>
          </cell>
        </row>
        <row r="637">
          <cell r="D637">
            <v>0</v>
          </cell>
        </row>
        <row r="638">
          <cell r="A638">
            <v>2082699</v>
          </cell>
        </row>
        <row r="638">
          <cell r="D638">
            <v>0</v>
          </cell>
        </row>
        <row r="639">
          <cell r="A639">
            <v>20827</v>
          </cell>
        </row>
        <row r="639">
          <cell r="D639">
            <v>0</v>
          </cell>
        </row>
        <row r="640">
          <cell r="A640">
            <v>2082701</v>
          </cell>
        </row>
        <row r="640">
          <cell r="D640">
            <v>0</v>
          </cell>
        </row>
        <row r="641">
          <cell r="A641">
            <v>2082702</v>
          </cell>
        </row>
        <row r="641">
          <cell r="D641">
            <v>0</v>
          </cell>
        </row>
        <row r="642">
          <cell r="A642">
            <v>2082703</v>
          </cell>
        </row>
        <row r="642">
          <cell r="D642">
            <v>0</v>
          </cell>
        </row>
        <row r="643">
          <cell r="A643">
            <v>2082799</v>
          </cell>
        </row>
        <row r="643">
          <cell r="D643">
            <v>0</v>
          </cell>
        </row>
        <row r="644">
          <cell r="A644">
            <v>20828</v>
          </cell>
        </row>
        <row r="644">
          <cell r="D644">
            <v>803</v>
          </cell>
        </row>
        <row r="645">
          <cell r="A645">
            <v>2082801</v>
          </cell>
        </row>
        <row r="645">
          <cell r="D645">
            <v>483</v>
          </cell>
        </row>
        <row r="646">
          <cell r="A646">
            <v>2082802</v>
          </cell>
        </row>
        <row r="646">
          <cell r="D646">
            <v>0</v>
          </cell>
        </row>
        <row r="647">
          <cell r="A647">
            <v>2082803</v>
          </cell>
        </row>
        <row r="647">
          <cell r="D647">
            <v>0</v>
          </cell>
        </row>
        <row r="648">
          <cell r="A648">
            <v>2082804</v>
          </cell>
        </row>
        <row r="648">
          <cell r="D648">
            <v>138</v>
          </cell>
        </row>
        <row r="649">
          <cell r="A649">
            <v>2082805</v>
          </cell>
        </row>
        <row r="649">
          <cell r="D649">
            <v>0</v>
          </cell>
        </row>
        <row r="650">
          <cell r="A650">
            <v>2082850</v>
          </cell>
        </row>
        <row r="650">
          <cell r="D650">
            <v>166</v>
          </cell>
        </row>
        <row r="651">
          <cell r="A651">
            <v>2082899</v>
          </cell>
        </row>
        <row r="651">
          <cell r="D651">
            <v>16</v>
          </cell>
        </row>
        <row r="652">
          <cell r="A652">
            <v>20830</v>
          </cell>
        </row>
        <row r="652">
          <cell r="D652">
            <v>0</v>
          </cell>
        </row>
        <row r="653">
          <cell r="A653">
            <v>2083001</v>
          </cell>
        </row>
        <row r="653">
          <cell r="D653">
            <v>0</v>
          </cell>
        </row>
        <row r="654">
          <cell r="A654">
            <v>2083099</v>
          </cell>
        </row>
        <row r="654">
          <cell r="D654">
            <v>0</v>
          </cell>
        </row>
        <row r="655">
          <cell r="A655">
            <v>20899</v>
          </cell>
        </row>
        <row r="655">
          <cell r="D655">
            <v>229</v>
          </cell>
        </row>
        <row r="656">
          <cell r="A656">
            <v>2089999</v>
          </cell>
        </row>
        <row r="656">
          <cell r="D656">
            <v>229</v>
          </cell>
        </row>
        <row r="657">
          <cell r="A657">
            <v>210</v>
          </cell>
        </row>
        <row r="657">
          <cell r="D657">
            <v>40994</v>
          </cell>
        </row>
        <row r="658">
          <cell r="A658">
            <v>21001</v>
          </cell>
        </row>
        <row r="658">
          <cell r="D658">
            <v>1449</v>
          </cell>
        </row>
        <row r="659">
          <cell r="A659">
            <v>2100101</v>
          </cell>
        </row>
        <row r="659">
          <cell r="D659">
            <v>1024</v>
          </cell>
        </row>
        <row r="660">
          <cell r="A660">
            <v>2100102</v>
          </cell>
        </row>
        <row r="660">
          <cell r="D660">
            <v>197</v>
          </cell>
        </row>
        <row r="661">
          <cell r="A661">
            <v>2100103</v>
          </cell>
        </row>
        <row r="661">
          <cell r="D661">
            <v>110</v>
          </cell>
        </row>
        <row r="662">
          <cell r="A662">
            <v>2100199</v>
          </cell>
        </row>
        <row r="662">
          <cell r="D662">
            <v>118</v>
          </cell>
        </row>
        <row r="663">
          <cell r="A663">
            <v>21002</v>
          </cell>
        </row>
        <row r="663">
          <cell r="D663">
            <v>6081</v>
          </cell>
        </row>
        <row r="664">
          <cell r="A664">
            <v>2100201</v>
          </cell>
        </row>
        <row r="664">
          <cell r="D664">
            <v>930</v>
          </cell>
        </row>
        <row r="665">
          <cell r="A665">
            <v>2100202</v>
          </cell>
        </row>
        <row r="665">
          <cell r="D665">
            <v>475</v>
          </cell>
        </row>
        <row r="666">
          <cell r="A666">
            <v>2100203</v>
          </cell>
        </row>
        <row r="666">
          <cell r="D666">
            <v>0</v>
          </cell>
        </row>
        <row r="667">
          <cell r="A667">
            <v>2100204</v>
          </cell>
        </row>
        <row r="667">
          <cell r="D667">
            <v>0</v>
          </cell>
        </row>
        <row r="668">
          <cell r="A668">
            <v>2100205</v>
          </cell>
        </row>
        <row r="668">
          <cell r="D668">
            <v>381</v>
          </cell>
        </row>
        <row r="669">
          <cell r="A669">
            <v>2100206</v>
          </cell>
        </row>
        <row r="669">
          <cell r="D669">
            <v>3300</v>
          </cell>
        </row>
        <row r="670">
          <cell r="A670">
            <v>2100207</v>
          </cell>
        </row>
        <row r="670">
          <cell r="D670">
            <v>50</v>
          </cell>
        </row>
        <row r="671">
          <cell r="A671">
            <v>2100208</v>
          </cell>
        </row>
        <row r="671">
          <cell r="D671">
            <v>0</v>
          </cell>
        </row>
        <row r="672">
          <cell r="A672">
            <v>2100209</v>
          </cell>
        </row>
        <row r="672">
          <cell r="D672">
            <v>0</v>
          </cell>
        </row>
        <row r="673">
          <cell r="A673">
            <v>2100210</v>
          </cell>
        </row>
        <row r="673">
          <cell r="D673">
            <v>0</v>
          </cell>
        </row>
        <row r="674">
          <cell r="A674">
            <v>2100211</v>
          </cell>
        </row>
        <row r="674">
          <cell r="D674">
            <v>0</v>
          </cell>
        </row>
        <row r="675">
          <cell r="A675">
            <v>2100212</v>
          </cell>
        </row>
        <row r="675">
          <cell r="D675">
            <v>0</v>
          </cell>
        </row>
        <row r="676">
          <cell r="A676">
            <v>2100213</v>
          </cell>
        </row>
        <row r="676">
          <cell r="D676">
            <v>0</v>
          </cell>
        </row>
        <row r="677">
          <cell r="A677">
            <v>2100299</v>
          </cell>
        </row>
        <row r="677">
          <cell r="D677">
            <v>945</v>
          </cell>
        </row>
        <row r="678">
          <cell r="A678">
            <v>21003</v>
          </cell>
        </row>
        <row r="678">
          <cell r="D678">
            <v>0</v>
          </cell>
        </row>
        <row r="679">
          <cell r="A679">
            <v>2100301</v>
          </cell>
        </row>
        <row r="679">
          <cell r="D679">
            <v>0</v>
          </cell>
        </row>
        <row r="680">
          <cell r="A680">
            <v>2100302</v>
          </cell>
        </row>
        <row r="680">
          <cell r="D680">
            <v>0</v>
          </cell>
        </row>
        <row r="681">
          <cell r="A681">
            <v>2100399</v>
          </cell>
        </row>
        <row r="681">
          <cell r="D681">
            <v>0</v>
          </cell>
        </row>
        <row r="682">
          <cell r="A682">
            <v>21004</v>
          </cell>
        </row>
        <row r="682">
          <cell r="D682">
            <v>6386</v>
          </cell>
        </row>
        <row r="683">
          <cell r="A683">
            <v>2100401</v>
          </cell>
        </row>
        <row r="683">
          <cell r="D683">
            <v>1920</v>
          </cell>
        </row>
        <row r="684">
          <cell r="A684">
            <v>2100402</v>
          </cell>
        </row>
        <row r="684">
          <cell r="D684">
            <v>492</v>
          </cell>
        </row>
        <row r="685">
          <cell r="A685">
            <v>2100403</v>
          </cell>
        </row>
        <row r="685">
          <cell r="D685">
            <v>1801</v>
          </cell>
        </row>
        <row r="686">
          <cell r="A686">
            <v>2100404</v>
          </cell>
        </row>
        <row r="686">
          <cell r="D686">
            <v>0</v>
          </cell>
        </row>
        <row r="687">
          <cell r="A687">
            <v>2100405</v>
          </cell>
        </row>
        <row r="687">
          <cell r="D687">
            <v>801</v>
          </cell>
        </row>
        <row r="688">
          <cell r="A688">
            <v>2100406</v>
          </cell>
        </row>
        <row r="688">
          <cell r="D688">
            <v>708</v>
          </cell>
        </row>
        <row r="689">
          <cell r="A689">
            <v>2100407</v>
          </cell>
        </row>
        <row r="689">
          <cell r="D689">
            <v>0</v>
          </cell>
        </row>
        <row r="690">
          <cell r="A690">
            <v>2100408</v>
          </cell>
        </row>
        <row r="690">
          <cell r="D690">
            <v>18</v>
          </cell>
        </row>
        <row r="691">
          <cell r="A691">
            <v>2100409</v>
          </cell>
        </row>
        <row r="691">
          <cell r="D691">
            <v>646</v>
          </cell>
        </row>
        <row r="692">
          <cell r="A692">
            <v>2100410</v>
          </cell>
        </row>
        <row r="692">
          <cell r="D692">
            <v>0</v>
          </cell>
        </row>
        <row r="693">
          <cell r="A693">
            <v>2100499</v>
          </cell>
        </row>
        <row r="693">
          <cell r="D693">
            <v>0</v>
          </cell>
        </row>
        <row r="694">
          <cell r="A694">
            <v>21006</v>
          </cell>
        </row>
        <row r="694">
          <cell r="D694">
            <v>21</v>
          </cell>
        </row>
        <row r="695">
          <cell r="A695">
            <v>2100601</v>
          </cell>
        </row>
        <row r="695">
          <cell r="D695">
            <v>21</v>
          </cell>
        </row>
        <row r="696">
          <cell r="A696">
            <v>2100699</v>
          </cell>
        </row>
        <row r="696">
          <cell r="D696">
            <v>0</v>
          </cell>
        </row>
        <row r="697">
          <cell r="A697">
            <v>21007</v>
          </cell>
        </row>
        <row r="697">
          <cell r="D697">
            <v>6</v>
          </cell>
        </row>
        <row r="698">
          <cell r="A698">
            <v>2100716</v>
          </cell>
        </row>
        <row r="698">
          <cell r="D698">
            <v>0</v>
          </cell>
        </row>
        <row r="699">
          <cell r="A699">
            <v>2100717</v>
          </cell>
        </row>
        <row r="699">
          <cell r="D699">
            <v>6</v>
          </cell>
        </row>
        <row r="700">
          <cell r="A700">
            <v>2100799</v>
          </cell>
        </row>
        <row r="700">
          <cell r="D700">
            <v>0</v>
          </cell>
        </row>
        <row r="701">
          <cell r="A701">
            <v>21011</v>
          </cell>
        </row>
        <row r="701">
          <cell r="D701">
            <v>19109</v>
          </cell>
        </row>
        <row r="702">
          <cell r="A702">
            <v>2101101</v>
          </cell>
        </row>
        <row r="702">
          <cell r="D702">
            <v>4185</v>
          </cell>
        </row>
        <row r="703">
          <cell r="A703">
            <v>2101102</v>
          </cell>
        </row>
        <row r="703">
          <cell r="D703">
            <v>6777</v>
          </cell>
        </row>
        <row r="704">
          <cell r="A704">
            <v>2101103</v>
          </cell>
        </row>
        <row r="704">
          <cell r="D704">
            <v>8147</v>
          </cell>
        </row>
        <row r="705">
          <cell r="A705">
            <v>2101199</v>
          </cell>
        </row>
        <row r="705">
          <cell r="D705">
            <v>0</v>
          </cell>
        </row>
        <row r="706">
          <cell r="A706">
            <v>21012</v>
          </cell>
        </row>
        <row r="706">
          <cell r="D706">
            <v>4521</v>
          </cell>
        </row>
        <row r="707">
          <cell r="A707">
            <v>2101201</v>
          </cell>
        </row>
        <row r="707">
          <cell r="D707">
            <v>0</v>
          </cell>
        </row>
        <row r="708">
          <cell r="A708">
            <v>2101202</v>
          </cell>
        </row>
        <row r="708">
          <cell r="D708">
            <v>4521</v>
          </cell>
        </row>
        <row r="709">
          <cell r="A709">
            <v>2101299</v>
          </cell>
        </row>
        <row r="709">
          <cell r="D709">
            <v>0</v>
          </cell>
        </row>
        <row r="710">
          <cell r="A710">
            <v>21013</v>
          </cell>
        </row>
        <row r="710">
          <cell r="D710">
            <v>976</v>
          </cell>
        </row>
        <row r="711">
          <cell r="A711">
            <v>2101301</v>
          </cell>
        </row>
        <row r="711">
          <cell r="D711">
            <v>976</v>
          </cell>
        </row>
        <row r="712">
          <cell r="A712">
            <v>2101302</v>
          </cell>
        </row>
        <row r="712">
          <cell r="D712">
            <v>0</v>
          </cell>
        </row>
        <row r="713">
          <cell r="A713">
            <v>2101399</v>
          </cell>
        </row>
        <row r="713">
          <cell r="D713">
            <v>0</v>
          </cell>
        </row>
        <row r="714">
          <cell r="A714">
            <v>21014</v>
          </cell>
        </row>
        <row r="714">
          <cell r="D714">
            <v>0</v>
          </cell>
        </row>
        <row r="715">
          <cell r="A715">
            <v>2101401</v>
          </cell>
        </row>
        <row r="715">
          <cell r="D715">
            <v>0</v>
          </cell>
        </row>
        <row r="716">
          <cell r="A716">
            <v>2101499</v>
          </cell>
        </row>
        <row r="716">
          <cell r="D716">
            <v>0</v>
          </cell>
        </row>
        <row r="717">
          <cell r="A717">
            <v>21015</v>
          </cell>
        </row>
        <row r="717">
          <cell r="D717">
            <v>1115</v>
          </cell>
        </row>
        <row r="718">
          <cell r="A718">
            <v>2101501</v>
          </cell>
        </row>
        <row r="718">
          <cell r="D718">
            <v>1014</v>
          </cell>
        </row>
        <row r="719">
          <cell r="A719">
            <v>2101502</v>
          </cell>
        </row>
        <row r="719">
          <cell r="D719">
            <v>0</v>
          </cell>
        </row>
        <row r="720">
          <cell r="A720">
            <v>2101503</v>
          </cell>
        </row>
        <row r="720">
          <cell r="D720">
            <v>0</v>
          </cell>
        </row>
        <row r="721">
          <cell r="A721">
            <v>2101504</v>
          </cell>
        </row>
        <row r="721">
          <cell r="D721">
            <v>0</v>
          </cell>
        </row>
        <row r="722">
          <cell r="A722">
            <v>2101505</v>
          </cell>
        </row>
        <row r="722">
          <cell r="D722">
            <v>98</v>
          </cell>
        </row>
        <row r="723">
          <cell r="A723">
            <v>2101506</v>
          </cell>
        </row>
        <row r="723">
          <cell r="D723">
            <v>0</v>
          </cell>
        </row>
        <row r="724">
          <cell r="A724">
            <v>2101550</v>
          </cell>
        </row>
        <row r="724">
          <cell r="D724">
            <v>0</v>
          </cell>
        </row>
        <row r="725">
          <cell r="A725">
            <v>2101599</v>
          </cell>
        </row>
        <row r="725">
          <cell r="D725">
            <v>3</v>
          </cell>
        </row>
        <row r="726">
          <cell r="A726">
            <v>21016</v>
          </cell>
        </row>
        <row r="726">
          <cell r="D726">
            <v>20</v>
          </cell>
        </row>
        <row r="727">
          <cell r="A727">
            <v>2101601</v>
          </cell>
        </row>
        <row r="727">
          <cell r="D727">
            <v>20</v>
          </cell>
        </row>
        <row r="728">
          <cell r="A728">
            <v>21099</v>
          </cell>
        </row>
        <row r="728">
          <cell r="D728">
            <v>1310</v>
          </cell>
        </row>
        <row r="729">
          <cell r="A729">
            <v>2109999</v>
          </cell>
        </row>
        <row r="729">
          <cell r="D729">
            <v>1310</v>
          </cell>
        </row>
        <row r="730">
          <cell r="A730">
            <v>211</v>
          </cell>
        </row>
        <row r="730">
          <cell r="D730">
            <v>20320</v>
          </cell>
        </row>
        <row r="731">
          <cell r="A731">
            <v>21101</v>
          </cell>
        </row>
        <row r="731">
          <cell r="D731">
            <v>4740</v>
          </cell>
        </row>
        <row r="732">
          <cell r="A732">
            <v>2110101</v>
          </cell>
        </row>
        <row r="732">
          <cell r="D732">
            <v>4160</v>
          </cell>
        </row>
        <row r="733">
          <cell r="A733">
            <v>2110102</v>
          </cell>
        </row>
        <row r="733">
          <cell r="D733">
            <v>105</v>
          </cell>
        </row>
        <row r="734">
          <cell r="A734">
            <v>2110103</v>
          </cell>
        </row>
        <row r="734">
          <cell r="D734">
            <v>97</v>
          </cell>
        </row>
        <row r="735">
          <cell r="A735">
            <v>2110104</v>
          </cell>
        </row>
        <row r="735">
          <cell r="D735">
            <v>50</v>
          </cell>
        </row>
        <row r="736">
          <cell r="A736">
            <v>2110105</v>
          </cell>
        </row>
        <row r="736">
          <cell r="D736">
            <v>0</v>
          </cell>
        </row>
        <row r="737">
          <cell r="A737">
            <v>2110106</v>
          </cell>
        </row>
        <row r="737">
          <cell r="D737">
            <v>0</v>
          </cell>
        </row>
        <row r="738">
          <cell r="A738">
            <v>2110107</v>
          </cell>
        </row>
        <row r="738">
          <cell r="D738">
            <v>0</v>
          </cell>
        </row>
        <row r="739">
          <cell r="A739">
            <v>2110108</v>
          </cell>
        </row>
        <row r="739">
          <cell r="D739">
            <v>40</v>
          </cell>
        </row>
        <row r="740">
          <cell r="A740">
            <v>2110199</v>
          </cell>
        </row>
        <row r="740">
          <cell r="D740">
            <v>288</v>
          </cell>
        </row>
        <row r="741">
          <cell r="A741">
            <v>21102</v>
          </cell>
        </row>
        <row r="741">
          <cell r="D741">
            <v>1214</v>
          </cell>
        </row>
        <row r="742">
          <cell r="A742">
            <v>2110203</v>
          </cell>
        </row>
        <row r="742">
          <cell r="D742">
            <v>0</v>
          </cell>
        </row>
        <row r="743">
          <cell r="A743">
            <v>2110204</v>
          </cell>
        </row>
        <row r="743">
          <cell r="D743">
            <v>0</v>
          </cell>
        </row>
        <row r="744">
          <cell r="A744">
            <v>2110299</v>
          </cell>
        </row>
        <row r="744">
          <cell r="D744">
            <v>1214</v>
          </cell>
        </row>
        <row r="745">
          <cell r="A745">
            <v>21103</v>
          </cell>
        </row>
        <row r="745">
          <cell r="D745">
            <v>10328</v>
          </cell>
        </row>
        <row r="746">
          <cell r="A746">
            <v>2110301</v>
          </cell>
        </row>
        <row r="746">
          <cell r="D746">
            <v>2100</v>
          </cell>
        </row>
        <row r="747">
          <cell r="A747">
            <v>2110302</v>
          </cell>
        </row>
        <row r="747">
          <cell r="D747">
            <v>8009</v>
          </cell>
        </row>
        <row r="748">
          <cell r="A748">
            <v>2110303</v>
          </cell>
        </row>
        <row r="748">
          <cell r="D748">
            <v>0</v>
          </cell>
        </row>
        <row r="749">
          <cell r="A749">
            <v>2110304</v>
          </cell>
        </row>
        <row r="749">
          <cell r="D749">
            <v>0</v>
          </cell>
        </row>
        <row r="750">
          <cell r="A750">
            <v>2110305</v>
          </cell>
        </row>
        <row r="750">
          <cell r="D750">
            <v>0</v>
          </cell>
        </row>
        <row r="751">
          <cell r="A751">
            <v>2110306</v>
          </cell>
        </row>
        <row r="751">
          <cell r="D751">
            <v>0</v>
          </cell>
        </row>
        <row r="752">
          <cell r="A752">
            <v>2110307</v>
          </cell>
        </row>
        <row r="752">
          <cell r="D752">
            <v>0</v>
          </cell>
        </row>
        <row r="753">
          <cell r="A753">
            <v>2110399</v>
          </cell>
        </row>
        <row r="753">
          <cell r="D753">
            <v>219</v>
          </cell>
        </row>
        <row r="754">
          <cell r="A754">
            <v>21104</v>
          </cell>
        </row>
        <row r="754">
          <cell r="D754">
            <v>463</v>
          </cell>
        </row>
        <row r="755">
          <cell r="A755">
            <v>2110401</v>
          </cell>
        </row>
        <row r="755">
          <cell r="D755">
            <v>0</v>
          </cell>
        </row>
        <row r="756">
          <cell r="A756">
            <v>2110402</v>
          </cell>
        </row>
        <row r="756">
          <cell r="D756">
            <v>0</v>
          </cell>
        </row>
        <row r="757">
          <cell r="A757">
            <v>2110404</v>
          </cell>
        </row>
        <row r="757">
          <cell r="D757">
            <v>0</v>
          </cell>
        </row>
        <row r="758">
          <cell r="A758">
            <v>2110405</v>
          </cell>
        </row>
        <row r="758">
          <cell r="D758">
            <v>32</v>
          </cell>
        </row>
        <row r="759">
          <cell r="A759">
            <v>2110406</v>
          </cell>
        </row>
        <row r="759">
          <cell r="D759">
            <v>100</v>
          </cell>
        </row>
        <row r="760">
          <cell r="A760">
            <v>2110499</v>
          </cell>
        </row>
        <row r="760">
          <cell r="D760">
            <v>331</v>
          </cell>
        </row>
        <row r="761">
          <cell r="A761">
            <v>21105</v>
          </cell>
        </row>
        <row r="761">
          <cell r="D761">
            <v>0</v>
          </cell>
        </row>
        <row r="762">
          <cell r="A762">
            <v>2110501</v>
          </cell>
        </row>
        <row r="762">
          <cell r="D762">
            <v>0</v>
          </cell>
        </row>
        <row r="763">
          <cell r="A763">
            <v>2110502</v>
          </cell>
        </row>
        <row r="763">
          <cell r="D763">
            <v>0</v>
          </cell>
        </row>
        <row r="764">
          <cell r="A764">
            <v>2110503</v>
          </cell>
        </row>
        <row r="764">
          <cell r="D764">
            <v>0</v>
          </cell>
        </row>
        <row r="765">
          <cell r="A765">
            <v>2110506</v>
          </cell>
        </row>
        <row r="765">
          <cell r="D765">
            <v>0</v>
          </cell>
        </row>
        <row r="766">
          <cell r="A766">
            <v>2110507</v>
          </cell>
        </row>
        <row r="766">
          <cell r="D766">
            <v>0</v>
          </cell>
        </row>
        <row r="767">
          <cell r="A767">
            <v>2110599</v>
          </cell>
        </row>
        <row r="767">
          <cell r="D767">
            <v>0</v>
          </cell>
        </row>
        <row r="768">
          <cell r="A768">
            <v>21106</v>
          </cell>
        </row>
        <row r="768">
          <cell r="D768">
            <v>0</v>
          </cell>
        </row>
        <row r="769">
          <cell r="A769">
            <v>2110602</v>
          </cell>
        </row>
        <row r="769">
          <cell r="D769">
            <v>0</v>
          </cell>
        </row>
        <row r="770">
          <cell r="A770">
            <v>2110603</v>
          </cell>
        </row>
        <row r="770">
          <cell r="D770">
            <v>0</v>
          </cell>
        </row>
        <row r="771">
          <cell r="A771">
            <v>2110604</v>
          </cell>
        </row>
        <row r="771">
          <cell r="D771">
            <v>0</v>
          </cell>
        </row>
        <row r="772">
          <cell r="A772">
            <v>2110605</v>
          </cell>
        </row>
        <row r="772">
          <cell r="D772">
            <v>0</v>
          </cell>
        </row>
        <row r="773">
          <cell r="A773">
            <v>2110699</v>
          </cell>
        </row>
        <row r="773">
          <cell r="D773">
            <v>0</v>
          </cell>
        </row>
        <row r="774">
          <cell r="A774">
            <v>21107</v>
          </cell>
        </row>
        <row r="774">
          <cell r="D774">
            <v>0</v>
          </cell>
        </row>
        <row r="775">
          <cell r="A775">
            <v>2110704</v>
          </cell>
        </row>
        <row r="775">
          <cell r="D775">
            <v>0</v>
          </cell>
        </row>
        <row r="776">
          <cell r="A776">
            <v>2110799</v>
          </cell>
        </row>
        <row r="776">
          <cell r="D776">
            <v>0</v>
          </cell>
        </row>
        <row r="777">
          <cell r="A777">
            <v>21108</v>
          </cell>
        </row>
        <row r="777">
          <cell r="D777">
            <v>0</v>
          </cell>
        </row>
        <row r="778">
          <cell r="A778">
            <v>2110804</v>
          </cell>
        </row>
        <row r="778">
          <cell r="D778">
            <v>0</v>
          </cell>
        </row>
        <row r="779">
          <cell r="A779">
            <v>2110899</v>
          </cell>
        </row>
        <row r="779">
          <cell r="D779">
            <v>0</v>
          </cell>
        </row>
        <row r="780">
          <cell r="A780">
            <v>21109</v>
          </cell>
        </row>
        <row r="780">
          <cell r="D780">
            <v>0</v>
          </cell>
        </row>
        <row r="781">
          <cell r="A781">
            <v>2110901</v>
          </cell>
        </row>
        <row r="781">
          <cell r="D781">
            <v>0</v>
          </cell>
        </row>
        <row r="782">
          <cell r="A782">
            <v>21110</v>
          </cell>
        </row>
        <row r="782">
          <cell r="D782">
            <v>0</v>
          </cell>
        </row>
        <row r="783">
          <cell r="A783">
            <v>2111001</v>
          </cell>
        </row>
        <row r="783">
          <cell r="D783">
            <v>0</v>
          </cell>
        </row>
        <row r="784">
          <cell r="A784">
            <v>21111</v>
          </cell>
        </row>
        <row r="784">
          <cell r="D784">
            <v>2512</v>
          </cell>
        </row>
        <row r="785">
          <cell r="A785">
            <v>2111101</v>
          </cell>
        </row>
        <row r="785">
          <cell r="D785">
            <v>1110</v>
          </cell>
        </row>
        <row r="786">
          <cell r="A786">
            <v>2111102</v>
          </cell>
        </row>
        <row r="786">
          <cell r="D786">
            <v>1402</v>
          </cell>
        </row>
        <row r="787">
          <cell r="A787">
            <v>2111103</v>
          </cell>
        </row>
        <row r="787">
          <cell r="D787">
            <v>0</v>
          </cell>
        </row>
        <row r="788">
          <cell r="A788">
            <v>2111104</v>
          </cell>
        </row>
        <row r="788">
          <cell r="D788">
            <v>0</v>
          </cell>
        </row>
        <row r="789">
          <cell r="A789">
            <v>2111199</v>
          </cell>
        </row>
        <row r="789">
          <cell r="D789">
            <v>0</v>
          </cell>
        </row>
        <row r="790">
          <cell r="A790">
            <v>21112</v>
          </cell>
        </row>
        <row r="790">
          <cell r="D790">
            <v>31</v>
          </cell>
        </row>
        <row r="791">
          <cell r="A791">
            <v>2111201</v>
          </cell>
        </row>
        <row r="791">
          <cell r="D791">
            <v>31</v>
          </cell>
        </row>
        <row r="792">
          <cell r="A792">
            <v>21113</v>
          </cell>
        </row>
        <row r="792">
          <cell r="D792">
            <v>0</v>
          </cell>
        </row>
        <row r="793">
          <cell r="A793">
            <v>2111301</v>
          </cell>
        </row>
        <row r="793">
          <cell r="D793">
            <v>0</v>
          </cell>
        </row>
        <row r="794">
          <cell r="A794">
            <v>21114</v>
          </cell>
        </row>
        <row r="794">
          <cell r="D794">
            <v>0</v>
          </cell>
        </row>
        <row r="795">
          <cell r="A795">
            <v>2111401</v>
          </cell>
        </row>
        <row r="795">
          <cell r="D795">
            <v>0</v>
          </cell>
        </row>
        <row r="796">
          <cell r="A796">
            <v>2111402</v>
          </cell>
        </row>
        <row r="796">
          <cell r="D796">
            <v>0</v>
          </cell>
        </row>
        <row r="797">
          <cell r="A797">
            <v>2111403</v>
          </cell>
        </row>
        <row r="797">
          <cell r="D797">
            <v>0</v>
          </cell>
        </row>
        <row r="798">
          <cell r="A798">
            <v>2111404</v>
          </cell>
        </row>
        <row r="798">
          <cell r="D798">
            <v>0</v>
          </cell>
        </row>
        <row r="799">
          <cell r="A799">
            <v>2111405</v>
          </cell>
        </row>
        <row r="799">
          <cell r="D799">
            <v>0</v>
          </cell>
        </row>
        <row r="800">
          <cell r="A800">
            <v>2111406</v>
          </cell>
        </row>
        <row r="800">
          <cell r="D800">
            <v>0</v>
          </cell>
        </row>
        <row r="801">
          <cell r="A801">
            <v>2111407</v>
          </cell>
        </row>
        <row r="801">
          <cell r="D801">
            <v>0</v>
          </cell>
        </row>
        <row r="802">
          <cell r="A802">
            <v>2111408</v>
          </cell>
        </row>
        <row r="802">
          <cell r="D802">
            <v>0</v>
          </cell>
        </row>
        <row r="803">
          <cell r="A803">
            <v>2111409</v>
          </cell>
        </row>
        <row r="803">
          <cell r="D803">
            <v>0</v>
          </cell>
        </row>
        <row r="804">
          <cell r="A804">
            <v>2111410</v>
          </cell>
        </row>
        <row r="804">
          <cell r="D804">
            <v>0</v>
          </cell>
        </row>
        <row r="805">
          <cell r="A805">
            <v>2111411</v>
          </cell>
        </row>
        <row r="805">
          <cell r="D805">
            <v>0</v>
          </cell>
        </row>
        <row r="806">
          <cell r="A806">
            <v>2111413</v>
          </cell>
        </row>
        <row r="806">
          <cell r="D806">
            <v>0</v>
          </cell>
        </row>
        <row r="807">
          <cell r="A807">
            <v>2111450</v>
          </cell>
        </row>
        <row r="807">
          <cell r="D807">
            <v>0</v>
          </cell>
        </row>
        <row r="808">
          <cell r="A808">
            <v>2111499</v>
          </cell>
        </row>
        <row r="808">
          <cell r="D808">
            <v>0</v>
          </cell>
        </row>
        <row r="809">
          <cell r="A809">
            <v>21199</v>
          </cell>
        </row>
        <row r="809">
          <cell r="D809">
            <v>1032</v>
          </cell>
        </row>
        <row r="810">
          <cell r="A810">
            <v>2119999</v>
          </cell>
        </row>
        <row r="810">
          <cell r="D810">
            <v>1032</v>
          </cell>
        </row>
        <row r="811">
          <cell r="A811">
            <v>212</v>
          </cell>
        </row>
        <row r="811">
          <cell r="D811">
            <v>6597</v>
          </cell>
        </row>
        <row r="812">
          <cell r="A812">
            <v>21201</v>
          </cell>
        </row>
        <row r="812">
          <cell r="D812">
            <v>2778</v>
          </cell>
        </row>
        <row r="813">
          <cell r="A813">
            <v>2120101</v>
          </cell>
        </row>
        <row r="813">
          <cell r="D813">
            <v>1415</v>
          </cell>
        </row>
        <row r="814">
          <cell r="A814">
            <v>2120102</v>
          </cell>
        </row>
        <row r="814">
          <cell r="D814">
            <v>0</v>
          </cell>
        </row>
        <row r="815">
          <cell r="A815">
            <v>2120103</v>
          </cell>
        </row>
        <row r="815">
          <cell r="D815">
            <v>155</v>
          </cell>
        </row>
        <row r="816">
          <cell r="A816">
            <v>2120104</v>
          </cell>
        </row>
        <row r="816">
          <cell r="D816">
            <v>0</v>
          </cell>
        </row>
        <row r="817">
          <cell r="A817">
            <v>2120105</v>
          </cell>
        </row>
        <row r="817">
          <cell r="D817">
            <v>0</v>
          </cell>
        </row>
        <row r="818">
          <cell r="A818">
            <v>2120106</v>
          </cell>
        </row>
        <row r="818">
          <cell r="D818">
            <v>0</v>
          </cell>
        </row>
        <row r="819">
          <cell r="A819">
            <v>2120107</v>
          </cell>
        </row>
        <row r="819">
          <cell r="D819">
            <v>0</v>
          </cell>
        </row>
        <row r="820">
          <cell r="A820">
            <v>2120109</v>
          </cell>
        </row>
        <row r="820">
          <cell r="D820">
            <v>0</v>
          </cell>
        </row>
        <row r="821">
          <cell r="A821">
            <v>2120110</v>
          </cell>
        </row>
        <row r="821">
          <cell r="D821">
            <v>0</v>
          </cell>
        </row>
        <row r="822">
          <cell r="A822">
            <v>2120199</v>
          </cell>
        </row>
        <row r="822">
          <cell r="D822">
            <v>1208</v>
          </cell>
        </row>
        <row r="823">
          <cell r="A823">
            <v>21202</v>
          </cell>
        </row>
        <row r="823">
          <cell r="D823">
            <v>200</v>
          </cell>
        </row>
        <row r="824">
          <cell r="A824">
            <v>2120201</v>
          </cell>
        </row>
        <row r="824">
          <cell r="D824">
            <v>200</v>
          </cell>
        </row>
        <row r="825">
          <cell r="A825">
            <v>21203</v>
          </cell>
        </row>
        <row r="825">
          <cell r="D825">
            <v>3068</v>
          </cell>
        </row>
        <row r="826">
          <cell r="A826">
            <v>2120303</v>
          </cell>
        </row>
        <row r="826">
          <cell r="D826">
            <v>0</v>
          </cell>
        </row>
        <row r="827">
          <cell r="A827">
            <v>2120399</v>
          </cell>
        </row>
        <row r="827">
          <cell r="D827">
            <v>3068</v>
          </cell>
        </row>
        <row r="828">
          <cell r="A828">
            <v>21205</v>
          </cell>
        </row>
        <row r="828">
          <cell r="D828">
            <v>0</v>
          </cell>
        </row>
        <row r="829">
          <cell r="A829">
            <v>2120501</v>
          </cell>
        </row>
        <row r="829">
          <cell r="D829">
            <v>0</v>
          </cell>
        </row>
        <row r="830">
          <cell r="A830">
            <v>21206</v>
          </cell>
        </row>
        <row r="830">
          <cell r="D830">
            <v>515</v>
          </cell>
        </row>
        <row r="831">
          <cell r="A831">
            <v>2120601</v>
          </cell>
        </row>
        <row r="831">
          <cell r="D831">
            <v>515</v>
          </cell>
        </row>
        <row r="832">
          <cell r="A832">
            <v>21299</v>
          </cell>
        </row>
        <row r="832">
          <cell r="D832">
            <v>36</v>
          </cell>
        </row>
        <row r="833">
          <cell r="A833">
            <v>2129999</v>
          </cell>
        </row>
        <row r="833">
          <cell r="D833">
            <v>36</v>
          </cell>
        </row>
        <row r="834">
          <cell r="A834">
            <v>213</v>
          </cell>
        </row>
        <row r="834">
          <cell r="D834">
            <v>45264</v>
          </cell>
        </row>
        <row r="835">
          <cell r="A835">
            <v>21301</v>
          </cell>
        </row>
        <row r="835">
          <cell r="D835">
            <v>6164</v>
          </cell>
        </row>
        <row r="836">
          <cell r="A836">
            <v>2130101</v>
          </cell>
        </row>
        <row r="836">
          <cell r="D836">
            <v>1408</v>
          </cell>
        </row>
        <row r="837">
          <cell r="A837">
            <v>2130102</v>
          </cell>
        </row>
        <row r="837">
          <cell r="D837">
            <v>0</v>
          </cell>
        </row>
        <row r="838">
          <cell r="A838">
            <v>2130103</v>
          </cell>
        </row>
        <row r="838">
          <cell r="D838">
            <v>0</v>
          </cell>
        </row>
        <row r="839">
          <cell r="A839">
            <v>2130104</v>
          </cell>
        </row>
        <row r="839">
          <cell r="D839">
            <v>2837</v>
          </cell>
        </row>
        <row r="840">
          <cell r="A840">
            <v>2130105</v>
          </cell>
        </row>
        <row r="840">
          <cell r="D840">
            <v>0</v>
          </cell>
        </row>
        <row r="841">
          <cell r="A841">
            <v>2130106</v>
          </cell>
        </row>
        <row r="841">
          <cell r="D841">
            <v>22</v>
          </cell>
        </row>
        <row r="842">
          <cell r="A842">
            <v>2130108</v>
          </cell>
        </row>
        <row r="842">
          <cell r="D842">
            <v>63</v>
          </cell>
        </row>
        <row r="843">
          <cell r="A843">
            <v>2130109</v>
          </cell>
        </row>
        <row r="843">
          <cell r="D843">
            <v>638</v>
          </cell>
        </row>
        <row r="844">
          <cell r="A844">
            <v>2130110</v>
          </cell>
        </row>
        <row r="844">
          <cell r="D844">
            <v>25</v>
          </cell>
        </row>
        <row r="845">
          <cell r="A845">
            <v>2130111</v>
          </cell>
        </row>
        <row r="845">
          <cell r="D845">
            <v>49</v>
          </cell>
        </row>
        <row r="846">
          <cell r="A846">
            <v>2130112</v>
          </cell>
        </row>
        <row r="846">
          <cell r="D846">
            <v>0</v>
          </cell>
        </row>
        <row r="847">
          <cell r="A847">
            <v>2130114</v>
          </cell>
        </row>
        <row r="847">
          <cell r="D847">
            <v>0</v>
          </cell>
        </row>
        <row r="848">
          <cell r="A848">
            <v>2130119</v>
          </cell>
        </row>
        <row r="848">
          <cell r="D848">
            <v>162</v>
          </cell>
        </row>
        <row r="849">
          <cell r="A849">
            <v>2130120</v>
          </cell>
        </row>
        <row r="849">
          <cell r="D849">
            <v>0</v>
          </cell>
        </row>
        <row r="850">
          <cell r="A850">
            <v>2130121</v>
          </cell>
        </row>
        <row r="850">
          <cell r="D850">
            <v>0</v>
          </cell>
        </row>
        <row r="851">
          <cell r="A851">
            <v>2130122</v>
          </cell>
        </row>
        <row r="851">
          <cell r="D851">
            <v>76</v>
          </cell>
        </row>
        <row r="852">
          <cell r="A852">
            <v>2130124</v>
          </cell>
        </row>
        <row r="852">
          <cell r="D852">
            <v>0</v>
          </cell>
        </row>
        <row r="853">
          <cell r="A853">
            <v>2130125</v>
          </cell>
        </row>
        <row r="853">
          <cell r="D853">
            <v>27</v>
          </cell>
        </row>
        <row r="854">
          <cell r="A854">
            <v>2130126</v>
          </cell>
        </row>
        <row r="854">
          <cell r="D854">
            <v>320</v>
          </cell>
        </row>
        <row r="855">
          <cell r="A855">
            <v>2130135</v>
          </cell>
        </row>
        <row r="855">
          <cell r="D855">
            <v>227</v>
          </cell>
        </row>
        <row r="856">
          <cell r="A856">
            <v>2130142</v>
          </cell>
        </row>
        <row r="856">
          <cell r="D856">
            <v>0</v>
          </cell>
        </row>
        <row r="857">
          <cell r="A857">
            <v>2130148</v>
          </cell>
        </row>
        <row r="857">
          <cell r="D857">
            <v>285</v>
          </cell>
        </row>
        <row r="858">
          <cell r="A858">
            <v>2130152</v>
          </cell>
        </row>
        <row r="858">
          <cell r="D858">
            <v>0</v>
          </cell>
        </row>
        <row r="859">
          <cell r="A859">
            <v>2130153</v>
          </cell>
        </row>
        <row r="859">
          <cell r="D859">
            <v>25</v>
          </cell>
        </row>
        <row r="860">
          <cell r="A860">
            <v>2130199</v>
          </cell>
        </row>
        <row r="860">
          <cell r="D860">
            <v>0</v>
          </cell>
        </row>
        <row r="861">
          <cell r="A861">
            <v>21302</v>
          </cell>
        </row>
        <row r="861">
          <cell r="D861">
            <v>11284</v>
          </cell>
        </row>
        <row r="862">
          <cell r="A862">
            <v>2130201</v>
          </cell>
        </row>
        <row r="862">
          <cell r="D862">
            <v>638</v>
          </cell>
        </row>
        <row r="863">
          <cell r="A863">
            <v>2130202</v>
          </cell>
        </row>
        <row r="863">
          <cell r="D863">
            <v>0</v>
          </cell>
        </row>
        <row r="864">
          <cell r="A864">
            <v>2130203</v>
          </cell>
        </row>
        <row r="864">
          <cell r="D864">
            <v>0</v>
          </cell>
        </row>
        <row r="865">
          <cell r="A865">
            <v>2130204</v>
          </cell>
        </row>
        <row r="865">
          <cell r="D865">
            <v>2559</v>
          </cell>
        </row>
        <row r="866">
          <cell r="A866">
            <v>2130205</v>
          </cell>
        </row>
        <row r="866">
          <cell r="D866">
            <v>0</v>
          </cell>
        </row>
        <row r="867">
          <cell r="A867">
            <v>2130206</v>
          </cell>
        </row>
        <row r="867">
          <cell r="D867">
            <v>66</v>
          </cell>
        </row>
        <row r="868">
          <cell r="A868">
            <v>2130207</v>
          </cell>
        </row>
        <row r="868">
          <cell r="D868">
            <v>116</v>
          </cell>
        </row>
        <row r="869">
          <cell r="A869">
            <v>2130209</v>
          </cell>
        </row>
        <row r="869">
          <cell r="D869">
            <v>587</v>
          </cell>
        </row>
        <row r="870">
          <cell r="A870">
            <v>2130210</v>
          </cell>
        </row>
        <row r="870">
          <cell r="D870">
            <v>0</v>
          </cell>
        </row>
        <row r="871">
          <cell r="A871">
            <v>2130211</v>
          </cell>
        </row>
        <row r="871">
          <cell r="D871">
            <v>228</v>
          </cell>
        </row>
        <row r="872">
          <cell r="A872">
            <v>2130212</v>
          </cell>
        </row>
        <row r="872">
          <cell r="D872">
            <v>0</v>
          </cell>
        </row>
        <row r="873">
          <cell r="A873">
            <v>2130213</v>
          </cell>
        </row>
        <row r="873">
          <cell r="D873">
            <v>0</v>
          </cell>
        </row>
        <row r="874">
          <cell r="A874">
            <v>2130217</v>
          </cell>
        </row>
        <row r="874">
          <cell r="D874">
            <v>0</v>
          </cell>
        </row>
        <row r="875">
          <cell r="A875">
            <v>2130220</v>
          </cell>
        </row>
        <row r="875">
          <cell r="D875">
            <v>0</v>
          </cell>
        </row>
        <row r="876">
          <cell r="A876">
            <v>2130221</v>
          </cell>
        </row>
        <row r="876">
          <cell r="D876">
            <v>0</v>
          </cell>
        </row>
        <row r="877">
          <cell r="A877">
            <v>2130223</v>
          </cell>
        </row>
        <row r="877">
          <cell r="D877">
            <v>0</v>
          </cell>
        </row>
        <row r="878">
          <cell r="A878">
            <v>2130226</v>
          </cell>
        </row>
        <row r="878">
          <cell r="D878">
            <v>0</v>
          </cell>
        </row>
        <row r="879">
          <cell r="A879">
            <v>2130227</v>
          </cell>
        </row>
        <row r="879">
          <cell r="D879">
            <v>0</v>
          </cell>
        </row>
        <row r="880">
          <cell r="A880">
            <v>2130232</v>
          </cell>
        </row>
        <row r="880">
          <cell r="D880">
            <v>0</v>
          </cell>
        </row>
        <row r="881">
          <cell r="A881">
            <v>2130234</v>
          </cell>
        </row>
        <row r="881">
          <cell r="D881">
            <v>24</v>
          </cell>
        </row>
        <row r="882">
          <cell r="A882">
            <v>2130235</v>
          </cell>
        </row>
        <row r="882">
          <cell r="D882">
            <v>0</v>
          </cell>
        </row>
        <row r="883">
          <cell r="A883">
            <v>2130236</v>
          </cell>
        </row>
        <row r="883">
          <cell r="D883">
            <v>0</v>
          </cell>
        </row>
        <row r="884">
          <cell r="A884">
            <v>2130237</v>
          </cell>
        </row>
        <row r="884">
          <cell r="D884">
            <v>0</v>
          </cell>
        </row>
        <row r="885">
          <cell r="A885">
            <v>2130299</v>
          </cell>
        </row>
        <row r="885">
          <cell r="D885">
            <v>7066</v>
          </cell>
        </row>
        <row r="886">
          <cell r="A886">
            <v>21303</v>
          </cell>
        </row>
        <row r="886">
          <cell r="D886">
            <v>12883</v>
          </cell>
        </row>
        <row r="887">
          <cell r="A887">
            <v>2130301</v>
          </cell>
        </row>
        <row r="887">
          <cell r="D887">
            <v>2921</v>
          </cell>
        </row>
        <row r="888">
          <cell r="A888">
            <v>2130302</v>
          </cell>
        </row>
        <row r="888">
          <cell r="D888">
            <v>440</v>
          </cell>
        </row>
        <row r="889">
          <cell r="A889">
            <v>2130303</v>
          </cell>
        </row>
        <row r="889">
          <cell r="D889">
            <v>0</v>
          </cell>
        </row>
        <row r="890">
          <cell r="A890">
            <v>2130304</v>
          </cell>
        </row>
        <row r="890">
          <cell r="D890">
            <v>99</v>
          </cell>
        </row>
        <row r="891">
          <cell r="A891">
            <v>2130305</v>
          </cell>
        </row>
        <row r="891">
          <cell r="D891">
            <v>6358</v>
          </cell>
        </row>
        <row r="892">
          <cell r="A892">
            <v>2130306</v>
          </cell>
        </row>
        <row r="892">
          <cell r="D892">
            <v>737</v>
          </cell>
        </row>
        <row r="893">
          <cell r="A893">
            <v>2130307</v>
          </cell>
        </row>
        <row r="893">
          <cell r="D893">
            <v>0</v>
          </cell>
        </row>
        <row r="894">
          <cell r="A894">
            <v>2130308</v>
          </cell>
        </row>
        <row r="894">
          <cell r="D894">
            <v>0</v>
          </cell>
        </row>
        <row r="895">
          <cell r="A895">
            <v>2130309</v>
          </cell>
        </row>
        <row r="895">
          <cell r="D895">
            <v>0</v>
          </cell>
        </row>
        <row r="896">
          <cell r="A896">
            <v>2130310</v>
          </cell>
        </row>
        <row r="896">
          <cell r="D896">
            <v>45</v>
          </cell>
        </row>
        <row r="897">
          <cell r="A897">
            <v>2130311</v>
          </cell>
        </row>
        <row r="897">
          <cell r="D897">
            <v>1670</v>
          </cell>
        </row>
        <row r="898">
          <cell r="A898">
            <v>2130312</v>
          </cell>
        </row>
        <row r="898">
          <cell r="D898">
            <v>0</v>
          </cell>
        </row>
        <row r="899">
          <cell r="A899">
            <v>2130313</v>
          </cell>
        </row>
        <row r="899">
          <cell r="D899">
            <v>0</v>
          </cell>
        </row>
        <row r="900">
          <cell r="A900">
            <v>2130314</v>
          </cell>
        </row>
        <row r="900">
          <cell r="D900">
            <v>0</v>
          </cell>
        </row>
        <row r="901">
          <cell r="A901">
            <v>2130315</v>
          </cell>
        </row>
        <row r="901">
          <cell r="D901">
            <v>60</v>
          </cell>
        </row>
        <row r="902">
          <cell r="A902">
            <v>2130316</v>
          </cell>
        </row>
        <row r="902">
          <cell r="D902">
            <v>0</v>
          </cell>
        </row>
        <row r="903">
          <cell r="A903">
            <v>2130317</v>
          </cell>
        </row>
        <row r="903">
          <cell r="D903">
            <v>0</v>
          </cell>
        </row>
        <row r="904">
          <cell r="A904">
            <v>2130318</v>
          </cell>
        </row>
        <row r="904">
          <cell r="D904">
            <v>0</v>
          </cell>
        </row>
        <row r="905">
          <cell r="A905">
            <v>2130319</v>
          </cell>
        </row>
        <row r="905">
          <cell r="D905">
            <v>0</v>
          </cell>
        </row>
        <row r="906">
          <cell r="A906">
            <v>2130321</v>
          </cell>
        </row>
        <row r="906">
          <cell r="D906">
            <v>0</v>
          </cell>
        </row>
        <row r="907">
          <cell r="A907">
            <v>2130322</v>
          </cell>
        </row>
        <row r="907">
          <cell r="D907">
            <v>0</v>
          </cell>
        </row>
        <row r="908">
          <cell r="A908">
            <v>2130333</v>
          </cell>
        </row>
        <row r="908">
          <cell r="D908">
            <v>0</v>
          </cell>
        </row>
        <row r="909">
          <cell r="A909">
            <v>2130334</v>
          </cell>
        </row>
        <row r="909">
          <cell r="D909">
            <v>0</v>
          </cell>
        </row>
        <row r="910">
          <cell r="A910">
            <v>2130335</v>
          </cell>
        </row>
        <row r="910">
          <cell r="D910">
            <v>0</v>
          </cell>
        </row>
        <row r="911">
          <cell r="A911">
            <v>2130336</v>
          </cell>
        </row>
        <row r="911">
          <cell r="D911">
            <v>0</v>
          </cell>
        </row>
        <row r="912">
          <cell r="A912">
            <v>2130337</v>
          </cell>
        </row>
        <row r="912">
          <cell r="D912">
            <v>0</v>
          </cell>
        </row>
        <row r="913">
          <cell r="A913">
            <v>2130399</v>
          </cell>
        </row>
        <row r="913">
          <cell r="D913">
            <v>553</v>
          </cell>
        </row>
        <row r="914">
          <cell r="A914">
            <v>21305</v>
          </cell>
        </row>
        <row r="914">
          <cell r="D914">
            <v>13940</v>
          </cell>
        </row>
        <row r="915">
          <cell r="A915">
            <v>2130501</v>
          </cell>
        </row>
        <row r="915">
          <cell r="D915">
            <v>332</v>
          </cell>
        </row>
        <row r="916">
          <cell r="A916">
            <v>2130502</v>
          </cell>
        </row>
        <row r="916">
          <cell r="D916">
            <v>0</v>
          </cell>
        </row>
        <row r="917">
          <cell r="A917">
            <v>2130503</v>
          </cell>
        </row>
        <row r="917">
          <cell r="D917">
            <v>0</v>
          </cell>
        </row>
        <row r="918">
          <cell r="A918">
            <v>2130504</v>
          </cell>
        </row>
        <row r="918">
          <cell r="D918">
            <v>0</v>
          </cell>
        </row>
        <row r="919">
          <cell r="A919">
            <v>2130505</v>
          </cell>
        </row>
        <row r="919">
          <cell r="D919">
            <v>13407</v>
          </cell>
        </row>
        <row r="920">
          <cell r="A920">
            <v>2130506</v>
          </cell>
        </row>
        <row r="920">
          <cell r="D920">
            <v>0</v>
          </cell>
        </row>
        <row r="921">
          <cell r="A921">
            <v>2130507</v>
          </cell>
        </row>
        <row r="921">
          <cell r="D921">
            <v>96</v>
          </cell>
        </row>
        <row r="922">
          <cell r="A922">
            <v>2130508</v>
          </cell>
        </row>
        <row r="922">
          <cell r="D922">
            <v>0</v>
          </cell>
        </row>
        <row r="923">
          <cell r="A923">
            <v>2130550</v>
          </cell>
        </row>
        <row r="923">
          <cell r="D923">
            <v>0</v>
          </cell>
        </row>
        <row r="924">
          <cell r="A924">
            <v>2130599</v>
          </cell>
        </row>
        <row r="924">
          <cell r="D924">
            <v>105</v>
          </cell>
        </row>
        <row r="925">
          <cell r="A925">
            <v>21307</v>
          </cell>
        </row>
        <row r="925">
          <cell r="D925">
            <v>0</v>
          </cell>
        </row>
        <row r="926">
          <cell r="A926">
            <v>2130701</v>
          </cell>
        </row>
        <row r="926">
          <cell r="D926">
            <v>0</v>
          </cell>
        </row>
        <row r="927">
          <cell r="A927">
            <v>2130704</v>
          </cell>
        </row>
        <row r="927">
          <cell r="D927">
            <v>0</v>
          </cell>
        </row>
        <row r="928">
          <cell r="A928">
            <v>2130705</v>
          </cell>
        </row>
        <row r="928">
          <cell r="D928">
            <v>0</v>
          </cell>
        </row>
        <row r="929">
          <cell r="A929">
            <v>2130706</v>
          </cell>
        </row>
        <row r="929">
          <cell r="D929">
            <v>0</v>
          </cell>
        </row>
        <row r="930">
          <cell r="A930">
            <v>2130707</v>
          </cell>
        </row>
        <row r="930">
          <cell r="D930">
            <v>0</v>
          </cell>
        </row>
        <row r="931">
          <cell r="A931">
            <v>2130799</v>
          </cell>
        </row>
        <row r="931">
          <cell r="D931">
            <v>0</v>
          </cell>
        </row>
        <row r="932">
          <cell r="A932">
            <v>21308</v>
          </cell>
        </row>
        <row r="932">
          <cell r="D932">
            <v>951</v>
          </cell>
        </row>
        <row r="933">
          <cell r="A933">
            <v>2130801</v>
          </cell>
        </row>
        <row r="933">
          <cell r="D933">
            <v>0</v>
          </cell>
        </row>
        <row r="934">
          <cell r="A934">
            <v>2130802</v>
          </cell>
        </row>
        <row r="934">
          <cell r="D934">
            <v>0</v>
          </cell>
        </row>
        <row r="935">
          <cell r="A935">
            <v>2130803</v>
          </cell>
        </row>
        <row r="935">
          <cell r="D935">
            <v>602</v>
          </cell>
        </row>
        <row r="936">
          <cell r="A936">
            <v>2130804</v>
          </cell>
        </row>
        <row r="936">
          <cell r="D936">
            <v>0</v>
          </cell>
        </row>
        <row r="937">
          <cell r="A937">
            <v>2130805</v>
          </cell>
        </row>
        <row r="937">
          <cell r="D937">
            <v>0</v>
          </cell>
        </row>
        <row r="938">
          <cell r="A938">
            <v>2130899</v>
          </cell>
        </row>
        <row r="938">
          <cell r="D938">
            <v>349</v>
          </cell>
        </row>
        <row r="939">
          <cell r="A939">
            <v>21309</v>
          </cell>
        </row>
        <row r="939">
          <cell r="D939">
            <v>6</v>
          </cell>
        </row>
        <row r="940">
          <cell r="A940">
            <v>2130901</v>
          </cell>
        </row>
        <row r="940">
          <cell r="D940">
            <v>0</v>
          </cell>
        </row>
        <row r="941">
          <cell r="A941">
            <v>2130999</v>
          </cell>
        </row>
        <row r="941">
          <cell r="D941">
            <v>6</v>
          </cell>
        </row>
        <row r="942">
          <cell r="A942">
            <v>21399</v>
          </cell>
        </row>
        <row r="942">
          <cell r="D942">
            <v>36</v>
          </cell>
        </row>
        <row r="943">
          <cell r="A943">
            <v>2139901</v>
          </cell>
        </row>
        <row r="943">
          <cell r="D943">
            <v>0</v>
          </cell>
        </row>
        <row r="944">
          <cell r="A944">
            <v>2139999</v>
          </cell>
        </row>
        <row r="944">
          <cell r="D944">
            <v>36</v>
          </cell>
        </row>
        <row r="945">
          <cell r="A945">
            <v>214</v>
          </cell>
        </row>
        <row r="945">
          <cell r="D945">
            <v>21762</v>
          </cell>
        </row>
        <row r="946">
          <cell r="A946">
            <v>21401</v>
          </cell>
        </row>
        <row r="946">
          <cell r="D946">
            <v>19801</v>
          </cell>
        </row>
        <row r="947">
          <cell r="A947">
            <v>2140101</v>
          </cell>
        </row>
        <row r="947">
          <cell r="D947">
            <v>878</v>
          </cell>
        </row>
        <row r="948">
          <cell r="A948">
            <v>2140102</v>
          </cell>
        </row>
        <row r="948">
          <cell r="D948">
            <v>27</v>
          </cell>
        </row>
        <row r="949">
          <cell r="A949">
            <v>2140103</v>
          </cell>
        </row>
        <row r="949">
          <cell r="D949">
            <v>0</v>
          </cell>
        </row>
        <row r="950">
          <cell r="A950">
            <v>2140104</v>
          </cell>
        </row>
        <row r="950">
          <cell r="D950">
            <v>12145</v>
          </cell>
        </row>
        <row r="951">
          <cell r="A951">
            <v>2140106</v>
          </cell>
        </row>
        <row r="951">
          <cell r="D951">
            <v>0</v>
          </cell>
        </row>
        <row r="952">
          <cell r="A952">
            <v>2140109</v>
          </cell>
        </row>
        <row r="952">
          <cell r="D952">
            <v>0</v>
          </cell>
        </row>
        <row r="953">
          <cell r="A953">
            <v>2140110</v>
          </cell>
        </row>
        <row r="953">
          <cell r="D953">
            <v>3</v>
          </cell>
        </row>
        <row r="954">
          <cell r="A954">
            <v>2140111</v>
          </cell>
        </row>
        <row r="954">
          <cell r="D954">
            <v>0</v>
          </cell>
        </row>
        <row r="955">
          <cell r="A955">
            <v>2140112</v>
          </cell>
        </row>
        <row r="955">
          <cell r="D955">
            <v>4031</v>
          </cell>
        </row>
        <row r="956">
          <cell r="A956">
            <v>2140114</v>
          </cell>
        </row>
        <row r="956">
          <cell r="D956">
            <v>0</v>
          </cell>
        </row>
        <row r="957">
          <cell r="A957">
            <v>2140122</v>
          </cell>
        </row>
        <row r="957">
          <cell r="D957">
            <v>0</v>
          </cell>
        </row>
        <row r="958">
          <cell r="A958">
            <v>2140123</v>
          </cell>
        </row>
        <row r="958">
          <cell r="D958">
            <v>0</v>
          </cell>
        </row>
        <row r="959">
          <cell r="A959">
            <v>2140127</v>
          </cell>
        </row>
        <row r="959">
          <cell r="D959">
            <v>0</v>
          </cell>
        </row>
        <row r="960">
          <cell r="A960">
            <v>2140128</v>
          </cell>
        </row>
        <row r="960">
          <cell r="D960">
            <v>0</v>
          </cell>
        </row>
        <row r="961">
          <cell r="A961">
            <v>2140129</v>
          </cell>
        </row>
        <row r="961">
          <cell r="D961">
            <v>0</v>
          </cell>
        </row>
        <row r="962">
          <cell r="A962">
            <v>2140130</v>
          </cell>
        </row>
        <row r="962">
          <cell r="D962">
            <v>0</v>
          </cell>
        </row>
        <row r="963">
          <cell r="A963">
            <v>2140131</v>
          </cell>
        </row>
        <row r="963">
          <cell r="D963">
            <v>0</v>
          </cell>
        </row>
        <row r="964">
          <cell r="A964">
            <v>2140133</v>
          </cell>
        </row>
        <row r="964">
          <cell r="D964">
            <v>0</v>
          </cell>
        </row>
        <row r="965">
          <cell r="A965">
            <v>2140136</v>
          </cell>
        </row>
        <row r="965">
          <cell r="D965">
            <v>0</v>
          </cell>
        </row>
        <row r="966">
          <cell r="A966">
            <v>2140138</v>
          </cell>
        </row>
        <row r="966">
          <cell r="D966">
            <v>0</v>
          </cell>
        </row>
        <row r="967">
          <cell r="A967">
            <v>2140139</v>
          </cell>
        </row>
        <row r="967">
          <cell r="D967">
            <v>0</v>
          </cell>
        </row>
        <row r="968">
          <cell r="A968">
            <v>2140199</v>
          </cell>
        </row>
        <row r="968">
          <cell r="D968">
            <v>2717</v>
          </cell>
        </row>
        <row r="969">
          <cell r="A969">
            <v>21402</v>
          </cell>
        </row>
        <row r="969">
          <cell r="D969">
            <v>1824</v>
          </cell>
        </row>
        <row r="970">
          <cell r="A970">
            <v>2140201</v>
          </cell>
        </row>
        <row r="970">
          <cell r="D970">
            <v>0</v>
          </cell>
        </row>
        <row r="971">
          <cell r="A971">
            <v>2140202</v>
          </cell>
        </row>
        <row r="971">
          <cell r="D971">
            <v>0</v>
          </cell>
        </row>
        <row r="972">
          <cell r="A972">
            <v>2140203</v>
          </cell>
        </row>
        <row r="972">
          <cell r="D972">
            <v>0</v>
          </cell>
        </row>
        <row r="973">
          <cell r="A973">
            <v>2140204</v>
          </cell>
        </row>
        <row r="973">
          <cell r="D973">
            <v>0</v>
          </cell>
        </row>
        <row r="974">
          <cell r="A974">
            <v>2140205</v>
          </cell>
        </row>
        <row r="974">
          <cell r="D974">
            <v>0</v>
          </cell>
        </row>
        <row r="975">
          <cell r="A975">
            <v>2140206</v>
          </cell>
        </row>
        <row r="975">
          <cell r="D975">
            <v>0</v>
          </cell>
        </row>
        <row r="976">
          <cell r="A976">
            <v>2140207</v>
          </cell>
        </row>
        <row r="976">
          <cell r="D976">
            <v>0</v>
          </cell>
        </row>
        <row r="977">
          <cell r="A977">
            <v>2140208</v>
          </cell>
        </row>
        <row r="977">
          <cell r="D977">
            <v>0</v>
          </cell>
        </row>
        <row r="978">
          <cell r="A978">
            <v>2140299</v>
          </cell>
        </row>
        <row r="978">
          <cell r="D978">
            <v>1824</v>
          </cell>
        </row>
        <row r="979">
          <cell r="A979">
            <v>21403</v>
          </cell>
        </row>
        <row r="979">
          <cell r="D979">
            <v>0</v>
          </cell>
        </row>
        <row r="980">
          <cell r="A980">
            <v>2140301</v>
          </cell>
        </row>
        <row r="980">
          <cell r="D980">
            <v>0</v>
          </cell>
        </row>
        <row r="981">
          <cell r="A981">
            <v>2140302</v>
          </cell>
        </row>
        <row r="981">
          <cell r="D981">
            <v>0</v>
          </cell>
        </row>
        <row r="982">
          <cell r="A982">
            <v>2140303</v>
          </cell>
        </row>
        <row r="982">
          <cell r="D982">
            <v>0</v>
          </cell>
        </row>
        <row r="983">
          <cell r="A983">
            <v>2140304</v>
          </cell>
        </row>
        <row r="983">
          <cell r="D983">
            <v>0</v>
          </cell>
        </row>
        <row r="984">
          <cell r="A984">
            <v>2140305</v>
          </cell>
        </row>
        <row r="984">
          <cell r="D984">
            <v>0</v>
          </cell>
        </row>
        <row r="985">
          <cell r="A985">
            <v>2140306</v>
          </cell>
        </row>
        <row r="985">
          <cell r="D985">
            <v>0</v>
          </cell>
        </row>
        <row r="986">
          <cell r="A986">
            <v>2140307</v>
          </cell>
        </row>
        <row r="986">
          <cell r="D986">
            <v>0</v>
          </cell>
        </row>
        <row r="987">
          <cell r="A987">
            <v>2140308</v>
          </cell>
        </row>
        <row r="987">
          <cell r="D987">
            <v>0</v>
          </cell>
        </row>
        <row r="988">
          <cell r="A988">
            <v>2140399</v>
          </cell>
        </row>
        <row r="988">
          <cell r="D988">
            <v>0</v>
          </cell>
        </row>
        <row r="989">
          <cell r="A989">
            <v>21404</v>
          </cell>
        </row>
        <row r="989">
          <cell r="D989">
            <v>0</v>
          </cell>
        </row>
        <row r="990">
          <cell r="A990">
            <v>2140401</v>
          </cell>
        </row>
        <row r="990">
          <cell r="D990">
            <v>0</v>
          </cell>
        </row>
        <row r="991">
          <cell r="A991">
            <v>2140402</v>
          </cell>
        </row>
        <row r="991">
          <cell r="D991">
            <v>0</v>
          </cell>
        </row>
        <row r="992">
          <cell r="A992">
            <v>2140403</v>
          </cell>
        </row>
        <row r="992">
          <cell r="D992">
            <v>0</v>
          </cell>
        </row>
        <row r="993">
          <cell r="A993">
            <v>2140499</v>
          </cell>
        </row>
        <row r="993">
          <cell r="D993">
            <v>0</v>
          </cell>
        </row>
        <row r="994">
          <cell r="A994">
            <v>21405</v>
          </cell>
        </row>
        <row r="994">
          <cell r="D994">
            <v>29</v>
          </cell>
        </row>
        <row r="995">
          <cell r="A995">
            <v>2140501</v>
          </cell>
        </row>
        <row r="995">
          <cell r="D995">
            <v>29</v>
          </cell>
        </row>
        <row r="996">
          <cell r="A996">
            <v>2140502</v>
          </cell>
        </row>
        <row r="996">
          <cell r="D996">
            <v>0</v>
          </cell>
        </row>
        <row r="997">
          <cell r="A997">
            <v>2140503</v>
          </cell>
        </row>
        <row r="997">
          <cell r="D997">
            <v>0</v>
          </cell>
        </row>
        <row r="998">
          <cell r="A998">
            <v>2140504</v>
          </cell>
        </row>
        <row r="998">
          <cell r="D998">
            <v>0</v>
          </cell>
        </row>
        <row r="999">
          <cell r="A999">
            <v>2140505</v>
          </cell>
        </row>
        <row r="999">
          <cell r="D999">
            <v>0</v>
          </cell>
        </row>
        <row r="1000">
          <cell r="A1000">
            <v>2140599</v>
          </cell>
        </row>
        <row r="1000">
          <cell r="D1000">
            <v>0</v>
          </cell>
        </row>
        <row r="1001">
          <cell r="A1001">
            <v>21406</v>
          </cell>
        </row>
        <row r="1001">
          <cell r="D1001">
            <v>0</v>
          </cell>
        </row>
        <row r="1002">
          <cell r="A1002">
            <v>2140601</v>
          </cell>
        </row>
        <row r="1002">
          <cell r="D1002">
            <v>0</v>
          </cell>
        </row>
        <row r="1003">
          <cell r="A1003">
            <v>2140602</v>
          </cell>
        </row>
        <row r="1003">
          <cell r="D1003">
            <v>0</v>
          </cell>
        </row>
        <row r="1004">
          <cell r="A1004">
            <v>2140603</v>
          </cell>
        </row>
        <row r="1004">
          <cell r="D1004">
            <v>0</v>
          </cell>
        </row>
        <row r="1005">
          <cell r="A1005">
            <v>2140699</v>
          </cell>
        </row>
        <row r="1005">
          <cell r="D1005">
            <v>0</v>
          </cell>
        </row>
        <row r="1006">
          <cell r="A1006">
            <v>21499</v>
          </cell>
        </row>
        <row r="1006">
          <cell r="D1006">
            <v>108</v>
          </cell>
        </row>
        <row r="1007">
          <cell r="A1007">
            <v>2149901</v>
          </cell>
        </row>
        <row r="1007">
          <cell r="D1007">
            <v>0</v>
          </cell>
        </row>
        <row r="1008">
          <cell r="A1008">
            <v>2149999</v>
          </cell>
        </row>
        <row r="1008">
          <cell r="D1008">
            <v>108</v>
          </cell>
        </row>
        <row r="1009">
          <cell r="A1009">
            <v>215</v>
          </cell>
        </row>
        <row r="1009">
          <cell r="D1009">
            <v>6946</v>
          </cell>
        </row>
        <row r="1010">
          <cell r="A1010">
            <v>21501</v>
          </cell>
        </row>
        <row r="1010">
          <cell r="D1010">
            <v>0</v>
          </cell>
        </row>
        <row r="1011">
          <cell r="A1011">
            <v>2150101</v>
          </cell>
        </row>
        <row r="1011">
          <cell r="D1011">
            <v>0</v>
          </cell>
        </row>
        <row r="1012">
          <cell r="A1012">
            <v>2150102</v>
          </cell>
        </row>
        <row r="1012">
          <cell r="D1012">
            <v>0</v>
          </cell>
        </row>
        <row r="1013">
          <cell r="A1013">
            <v>2150103</v>
          </cell>
        </row>
        <row r="1013">
          <cell r="D1013">
            <v>0</v>
          </cell>
        </row>
        <row r="1014">
          <cell r="A1014">
            <v>2150104</v>
          </cell>
        </row>
        <row r="1014">
          <cell r="D1014">
            <v>0</v>
          </cell>
        </row>
        <row r="1015">
          <cell r="A1015">
            <v>2150105</v>
          </cell>
        </row>
        <row r="1015">
          <cell r="D1015">
            <v>0</v>
          </cell>
        </row>
        <row r="1016">
          <cell r="A1016">
            <v>2150106</v>
          </cell>
        </row>
        <row r="1016">
          <cell r="D1016">
            <v>0</v>
          </cell>
        </row>
        <row r="1017">
          <cell r="A1017">
            <v>2150107</v>
          </cell>
        </row>
        <row r="1017">
          <cell r="D1017">
            <v>0</v>
          </cell>
        </row>
        <row r="1018">
          <cell r="A1018">
            <v>2150108</v>
          </cell>
        </row>
        <row r="1018">
          <cell r="D1018">
            <v>0</v>
          </cell>
        </row>
        <row r="1019">
          <cell r="A1019">
            <v>2150199</v>
          </cell>
        </row>
        <row r="1019">
          <cell r="D1019">
            <v>0</v>
          </cell>
        </row>
        <row r="1020">
          <cell r="A1020">
            <v>21502</v>
          </cell>
        </row>
        <row r="1020">
          <cell r="D1020">
            <v>0</v>
          </cell>
        </row>
        <row r="1021">
          <cell r="A1021">
            <v>2150201</v>
          </cell>
        </row>
        <row r="1021">
          <cell r="D1021">
            <v>0</v>
          </cell>
        </row>
        <row r="1022">
          <cell r="A1022">
            <v>2150202</v>
          </cell>
        </row>
        <row r="1022">
          <cell r="D1022">
            <v>0</v>
          </cell>
        </row>
        <row r="1023">
          <cell r="A1023">
            <v>2150203</v>
          </cell>
        </row>
        <row r="1023">
          <cell r="D1023">
            <v>0</v>
          </cell>
        </row>
        <row r="1024">
          <cell r="A1024">
            <v>2150204</v>
          </cell>
        </row>
        <row r="1024">
          <cell r="D1024">
            <v>0</v>
          </cell>
        </row>
        <row r="1025">
          <cell r="A1025">
            <v>2150205</v>
          </cell>
        </row>
        <row r="1025">
          <cell r="D1025">
            <v>0</v>
          </cell>
        </row>
        <row r="1026">
          <cell r="A1026">
            <v>2150206</v>
          </cell>
        </row>
        <row r="1026">
          <cell r="D1026">
            <v>0</v>
          </cell>
        </row>
        <row r="1027">
          <cell r="A1027">
            <v>2150207</v>
          </cell>
        </row>
        <row r="1027">
          <cell r="D1027">
            <v>0</v>
          </cell>
        </row>
        <row r="1028">
          <cell r="A1028">
            <v>2150208</v>
          </cell>
        </row>
        <row r="1028">
          <cell r="D1028">
            <v>0</v>
          </cell>
        </row>
        <row r="1029">
          <cell r="A1029">
            <v>2150209</v>
          </cell>
        </row>
        <row r="1029">
          <cell r="D1029">
            <v>0</v>
          </cell>
        </row>
        <row r="1030">
          <cell r="A1030">
            <v>2150210</v>
          </cell>
        </row>
        <row r="1030">
          <cell r="D1030">
            <v>0</v>
          </cell>
        </row>
        <row r="1031">
          <cell r="A1031">
            <v>2150212</v>
          </cell>
        </row>
        <row r="1031">
          <cell r="D1031">
            <v>0</v>
          </cell>
        </row>
        <row r="1032">
          <cell r="A1032">
            <v>2150213</v>
          </cell>
        </row>
        <row r="1032">
          <cell r="D1032">
            <v>0</v>
          </cell>
        </row>
        <row r="1033">
          <cell r="A1033">
            <v>2150214</v>
          </cell>
        </row>
        <row r="1033">
          <cell r="D1033">
            <v>0</v>
          </cell>
        </row>
        <row r="1034">
          <cell r="A1034">
            <v>2150215</v>
          </cell>
        </row>
        <row r="1034">
          <cell r="D1034">
            <v>0</v>
          </cell>
        </row>
        <row r="1035">
          <cell r="A1035">
            <v>2150299</v>
          </cell>
        </row>
        <row r="1035">
          <cell r="D1035">
            <v>0</v>
          </cell>
        </row>
        <row r="1036">
          <cell r="A1036">
            <v>21503</v>
          </cell>
        </row>
        <row r="1036">
          <cell r="D1036">
            <v>0</v>
          </cell>
        </row>
        <row r="1037">
          <cell r="A1037">
            <v>2150301</v>
          </cell>
        </row>
        <row r="1037">
          <cell r="D1037">
            <v>0</v>
          </cell>
        </row>
        <row r="1038">
          <cell r="A1038">
            <v>2150302</v>
          </cell>
        </row>
        <row r="1038">
          <cell r="D1038">
            <v>0</v>
          </cell>
        </row>
        <row r="1039">
          <cell r="A1039">
            <v>2150303</v>
          </cell>
        </row>
        <row r="1039">
          <cell r="D1039">
            <v>0</v>
          </cell>
        </row>
        <row r="1040">
          <cell r="A1040">
            <v>2150399</v>
          </cell>
        </row>
        <row r="1040">
          <cell r="D1040">
            <v>0</v>
          </cell>
        </row>
        <row r="1041">
          <cell r="A1041">
            <v>21505</v>
          </cell>
        </row>
        <row r="1041">
          <cell r="D1041">
            <v>1682</v>
          </cell>
        </row>
        <row r="1042">
          <cell r="A1042">
            <v>2150501</v>
          </cell>
        </row>
        <row r="1042">
          <cell r="D1042">
            <v>0</v>
          </cell>
        </row>
        <row r="1043">
          <cell r="A1043">
            <v>2150502</v>
          </cell>
        </row>
        <row r="1043">
          <cell r="D1043">
            <v>0</v>
          </cell>
        </row>
        <row r="1044">
          <cell r="A1044">
            <v>2150503</v>
          </cell>
        </row>
        <row r="1044">
          <cell r="D1044">
            <v>0</v>
          </cell>
        </row>
        <row r="1045">
          <cell r="A1045">
            <v>2150505</v>
          </cell>
        </row>
        <row r="1045">
          <cell r="D1045">
            <v>0</v>
          </cell>
        </row>
        <row r="1046">
          <cell r="A1046">
            <v>2150506</v>
          </cell>
        </row>
        <row r="1046">
          <cell r="D1046">
            <v>0</v>
          </cell>
        </row>
        <row r="1047">
          <cell r="A1047">
            <v>2150507</v>
          </cell>
        </row>
        <row r="1047">
          <cell r="D1047">
            <v>0</v>
          </cell>
        </row>
        <row r="1048">
          <cell r="A1048">
            <v>2150508</v>
          </cell>
        </row>
        <row r="1048">
          <cell r="D1048">
            <v>333</v>
          </cell>
        </row>
        <row r="1049">
          <cell r="A1049">
            <v>2150509</v>
          </cell>
        </row>
        <row r="1049">
          <cell r="D1049">
            <v>0</v>
          </cell>
        </row>
        <row r="1050">
          <cell r="A1050">
            <v>2150510</v>
          </cell>
        </row>
        <row r="1050">
          <cell r="D1050">
            <v>0</v>
          </cell>
        </row>
        <row r="1051">
          <cell r="A1051">
            <v>2150511</v>
          </cell>
        </row>
        <row r="1051">
          <cell r="D1051">
            <v>0</v>
          </cell>
        </row>
        <row r="1052">
          <cell r="A1052">
            <v>2150513</v>
          </cell>
        </row>
        <row r="1052">
          <cell r="D1052">
            <v>0</v>
          </cell>
        </row>
        <row r="1053">
          <cell r="A1053">
            <v>2150515</v>
          </cell>
        </row>
        <row r="1053">
          <cell r="D1053">
            <v>0</v>
          </cell>
        </row>
        <row r="1054">
          <cell r="A1054">
            <v>2150516</v>
          </cell>
        </row>
        <row r="1054">
          <cell r="D1054">
            <v>745</v>
          </cell>
        </row>
        <row r="1055">
          <cell r="A1055">
            <v>2150517</v>
          </cell>
        </row>
        <row r="1055">
          <cell r="D1055">
            <v>56</v>
          </cell>
        </row>
        <row r="1056">
          <cell r="A1056">
            <v>2150550</v>
          </cell>
        </row>
        <row r="1056">
          <cell r="D1056">
            <v>0</v>
          </cell>
        </row>
        <row r="1057">
          <cell r="A1057">
            <v>2150599</v>
          </cell>
        </row>
        <row r="1057">
          <cell r="D1057">
            <v>548</v>
          </cell>
        </row>
        <row r="1058">
          <cell r="A1058">
            <v>21507</v>
          </cell>
        </row>
        <row r="1058">
          <cell r="D1058">
            <v>423</v>
          </cell>
        </row>
        <row r="1059">
          <cell r="A1059">
            <v>2150701</v>
          </cell>
        </row>
        <row r="1059">
          <cell r="D1059">
            <v>304</v>
          </cell>
        </row>
        <row r="1060">
          <cell r="A1060">
            <v>2150702</v>
          </cell>
        </row>
        <row r="1060">
          <cell r="D1060">
            <v>79</v>
          </cell>
        </row>
        <row r="1061">
          <cell r="A1061">
            <v>2150703</v>
          </cell>
        </row>
        <row r="1061">
          <cell r="D1061">
            <v>40</v>
          </cell>
        </row>
        <row r="1062">
          <cell r="A1062">
            <v>2150704</v>
          </cell>
        </row>
        <row r="1062">
          <cell r="D1062">
            <v>0</v>
          </cell>
        </row>
        <row r="1063">
          <cell r="A1063">
            <v>2150705</v>
          </cell>
        </row>
        <row r="1063">
          <cell r="D1063">
            <v>0</v>
          </cell>
        </row>
        <row r="1064">
          <cell r="A1064">
            <v>2150799</v>
          </cell>
        </row>
        <row r="1064">
          <cell r="D1064">
            <v>0</v>
          </cell>
        </row>
        <row r="1065">
          <cell r="A1065">
            <v>21508</v>
          </cell>
        </row>
        <row r="1065">
          <cell r="D1065">
            <v>4841</v>
          </cell>
        </row>
        <row r="1066">
          <cell r="A1066">
            <v>2150801</v>
          </cell>
        </row>
        <row r="1066">
          <cell r="D1066">
            <v>0</v>
          </cell>
        </row>
        <row r="1067">
          <cell r="A1067">
            <v>2150802</v>
          </cell>
        </row>
        <row r="1067">
          <cell r="D1067">
            <v>0</v>
          </cell>
        </row>
        <row r="1068">
          <cell r="A1068">
            <v>2150803</v>
          </cell>
        </row>
        <row r="1068">
          <cell r="D1068">
            <v>0</v>
          </cell>
        </row>
        <row r="1069">
          <cell r="A1069">
            <v>2150804</v>
          </cell>
        </row>
        <row r="1069">
          <cell r="D1069">
            <v>0</v>
          </cell>
        </row>
        <row r="1070">
          <cell r="A1070">
            <v>2150805</v>
          </cell>
        </row>
        <row r="1070">
          <cell r="D1070">
            <v>4841</v>
          </cell>
        </row>
        <row r="1071">
          <cell r="A1071">
            <v>2150806</v>
          </cell>
        </row>
        <row r="1071">
          <cell r="D1071">
            <v>0</v>
          </cell>
        </row>
        <row r="1072">
          <cell r="A1072">
            <v>2150899</v>
          </cell>
        </row>
        <row r="1072">
          <cell r="D1072">
            <v>0</v>
          </cell>
        </row>
        <row r="1073">
          <cell r="A1073">
            <v>21599</v>
          </cell>
        </row>
        <row r="1073">
          <cell r="D1073">
            <v>0</v>
          </cell>
        </row>
        <row r="1074">
          <cell r="A1074">
            <v>2159901</v>
          </cell>
        </row>
        <row r="1074">
          <cell r="D1074">
            <v>0</v>
          </cell>
        </row>
        <row r="1075">
          <cell r="A1075">
            <v>2159904</v>
          </cell>
        </row>
        <row r="1075">
          <cell r="D1075">
            <v>0</v>
          </cell>
        </row>
        <row r="1076">
          <cell r="A1076">
            <v>2159905</v>
          </cell>
        </row>
        <row r="1076">
          <cell r="D1076">
            <v>0</v>
          </cell>
        </row>
        <row r="1077">
          <cell r="A1077">
            <v>2159906</v>
          </cell>
        </row>
        <row r="1077">
          <cell r="D1077">
            <v>0</v>
          </cell>
        </row>
        <row r="1078">
          <cell r="A1078">
            <v>2159999</v>
          </cell>
        </row>
        <row r="1078">
          <cell r="D1078">
            <v>0</v>
          </cell>
        </row>
        <row r="1079">
          <cell r="A1079">
            <v>216</v>
          </cell>
        </row>
        <row r="1079">
          <cell r="D1079">
            <v>3870</v>
          </cell>
        </row>
        <row r="1080">
          <cell r="A1080">
            <v>21602</v>
          </cell>
        </row>
        <row r="1080">
          <cell r="D1080">
            <v>789</v>
          </cell>
        </row>
        <row r="1081">
          <cell r="A1081">
            <v>2160201</v>
          </cell>
        </row>
        <row r="1081">
          <cell r="D1081">
            <v>426</v>
          </cell>
        </row>
        <row r="1082">
          <cell r="A1082">
            <v>2160202</v>
          </cell>
        </row>
        <row r="1082">
          <cell r="D1082">
            <v>0</v>
          </cell>
        </row>
        <row r="1083">
          <cell r="A1083">
            <v>2160203</v>
          </cell>
        </row>
        <row r="1083">
          <cell r="D1083">
            <v>0</v>
          </cell>
        </row>
        <row r="1084">
          <cell r="A1084">
            <v>2160216</v>
          </cell>
        </row>
        <row r="1084">
          <cell r="D1084">
            <v>0</v>
          </cell>
        </row>
        <row r="1085">
          <cell r="A1085">
            <v>2160217</v>
          </cell>
        </row>
        <row r="1085">
          <cell r="D1085">
            <v>0</v>
          </cell>
        </row>
        <row r="1086">
          <cell r="A1086">
            <v>2160218</v>
          </cell>
        </row>
        <row r="1086">
          <cell r="D1086">
            <v>0</v>
          </cell>
        </row>
        <row r="1087">
          <cell r="A1087">
            <v>2160219</v>
          </cell>
        </row>
        <row r="1087">
          <cell r="D1087">
            <v>0</v>
          </cell>
        </row>
        <row r="1088">
          <cell r="A1088">
            <v>2160250</v>
          </cell>
        </row>
        <row r="1088">
          <cell r="D1088">
            <v>171</v>
          </cell>
        </row>
        <row r="1089">
          <cell r="A1089">
            <v>2160299</v>
          </cell>
        </row>
        <row r="1089">
          <cell r="D1089">
            <v>192</v>
          </cell>
        </row>
        <row r="1090">
          <cell r="A1090">
            <v>21606</v>
          </cell>
        </row>
        <row r="1090">
          <cell r="D1090">
            <v>3041</v>
          </cell>
        </row>
        <row r="1091">
          <cell r="A1091">
            <v>2160601</v>
          </cell>
        </row>
        <row r="1091">
          <cell r="D1091">
            <v>0</v>
          </cell>
        </row>
        <row r="1092">
          <cell r="A1092">
            <v>2160602</v>
          </cell>
        </row>
        <row r="1092">
          <cell r="D1092">
            <v>0</v>
          </cell>
        </row>
        <row r="1093">
          <cell r="A1093">
            <v>2160603</v>
          </cell>
        </row>
        <row r="1093">
          <cell r="D1093">
            <v>0</v>
          </cell>
        </row>
        <row r="1094">
          <cell r="A1094">
            <v>2160607</v>
          </cell>
        </row>
        <row r="1094">
          <cell r="D1094">
            <v>0</v>
          </cell>
        </row>
        <row r="1095">
          <cell r="A1095">
            <v>2160699</v>
          </cell>
        </row>
        <row r="1095">
          <cell r="D1095">
            <v>3041</v>
          </cell>
        </row>
        <row r="1096">
          <cell r="A1096">
            <v>21699</v>
          </cell>
        </row>
        <row r="1096">
          <cell r="D1096">
            <v>40</v>
          </cell>
        </row>
        <row r="1097">
          <cell r="A1097">
            <v>2169901</v>
          </cell>
        </row>
        <row r="1097">
          <cell r="D1097">
            <v>0</v>
          </cell>
        </row>
        <row r="1098">
          <cell r="A1098">
            <v>2169999</v>
          </cell>
        </row>
        <row r="1098">
          <cell r="D1098">
            <v>40</v>
          </cell>
        </row>
        <row r="1099">
          <cell r="A1099">
            <v>217</v>
          </cell>
        </row>
        <row r="1099">
          <cell r="D1099">
            <v>0</v>
          </cell>
        </row>
        <row r="1100">
          <cell r="A1100">
            <v>21701</v>
          </cell>
        </row>
        <row r="1100">
          <cell r="D1100">
            <v>0</v>
          </cell>
        </row>
        <row r="1101">
          <cell r="A1101">
            <v>2170101</v>
          </cell>
        </row>
        <row r="1101">
          <cell r="D1101">
            <v>0</v>
          </cell>
        </row>
        <row r="1102">
          <cell r="A1102">
            <v>2170102</v>
          </cell>
        </row>
        <row r="1102">
          <cell r="D1102">
            <v>0</v>
          </cell>
        </row>
        <row r="1103">
          <cell r="A1103">
            <v>2170103</v>
          </cell>
        </row>
        <row r="1103">
          <cell r="D1103">
            <v>0</v>
          </cell>
        </row>
        <row r="1104">
          <cell r="A1104">
            <v>2170104</v>
          </cell>
        </row>
        <row r="1104">
          <cell r="D1104">
            <v>0</v>
          </cell>
        </row>
        <row r="1105">
          <cell r="A1105">
            <v>2170150</v>
          </cell>
        </row>
        <row r="1105">
          <cell r="D1105">
            <v>0</v>
          </cell>
        </row>
        <row r="1106">
          <cell r="A1106">
            <v>2170199</v>
          </cell>
        </row>
        <row r="1106">
          <cell r="D1106">
            <v>0</v>
          </cell>
        </row>
        <row r="1107">
          <cell r="A1107">
            <v>21702</v>
          </cell>
        </row>
        <row r="1107">
          <cell r="D1107">
            <v>0</v>
          </cell>
        </row>
        <row r="1108">
          <cell r="A1108">
            <v>2170201</v>
          </cell>
        </row>
        <row r="1108">
          <cell r="D1108">
            <v>0</v>
          </cell>
        </row>
        <row r="1109">
          <cell r="A1109">
            <v>2170202</v>
          </cell>
        </row>
        <row r="1109">
          <cell r="D1109">
            <v>0</v>
          </cell>
        </row>
        <row r="1110">
          <cell r="A1110">
            <v>2170203</v>
          </cell>
        </row>
        <row r="1110">
          <cell r="D1110">
            <v>0</v>
          </cell>
        </row>
        <row r="1111">
          <cell r="A1111">
            <v>2170204</v>
          </cell>
        </row>
        <row r="1111">
          <cell r="D1111">
            <v>0</v>
          </cell>
        </row>
        <row r="1112">
          <cell r="A1112">
            <v>2170205</v>
          </cell>
        </row>
        <row r="1112">
          <cell r="D1112">
            <v>0</v>
          </cell>
        </row>
        <row r="1113">
          <cell r="A1113">
            <v>2170206</v>
          </cell>
        </row>
        <row r="1113">
          <cell r="D1113">
            <v>0</v>
          </cell>
        </row>
        <row r="1114">
          <cell r="A1114">
            <v>2170207</v>
          </cell>
        </row>
        <row r="1114">
          <cell r="D1114">
            <v>0</v>
          </cell>
        </row>
        <row r="1115">
          <cell r="A1115">
            <v>2170208</v>
          </cell>
        </row>
        <row r="1115">
          <cell r="D1115">
            <v>0</v>
          </cell>
        </row>
        <row r="1116">
          <cell r="A1116">
            <v>2170299</v>
          </cell>
        </row>
        <row r="1116">
          <cell r="D1116">
            <v>0</v>
          </cell>
        </row>
        <row r="1117">
          <cell r="A1117">
            <v>21703</v>
          </cell>
        </row>
        <row r="1117">
          <cell r="D1117">
            <v>0</v>
          </cell>
        </row>
        <row r="1118">
          <cell r="A1118">
            <v>2170301</v>
          </cell>
        </row>
        <row r="1118">
          <cell r="D1118">
            <v>0</v>
          </cell>
        </row>
        <row r="1119">
          <cell r="A1119">
            <v>2170302</v>
          </cell>
        </row>
        <row r="1119">
          <cell r="D1119">
            <v>0</v>
          </cell>
        </row>
        <row r="1120">
          <cell r="A1120">
            <v>2170303</v>
          </cell>
        </row>
        <row r="1120">
          <cell r="D1120">
            <v>0</v>
          </cell>
        </row>
        <row r="1121">
          <cell r="A1121">
            <v>2170304</v>
          </cell>
        </row>
        <row r="1121">
          <cell r="D1121">
            <v>0</v>
          </cell>
        </row>
        <row r="1122">
          <cell r="A1122">
            <v>2170399</v>
          </cell>
        </row>
        <row r="1122">
          <cell r="D1122">
            <v>0</v>
          </cell>
        </row>
        <row r="1123">
          <cell r="A1123">
            <v>21799</v>
          </cell>
        </row>
        <row r="1123">
          <cell r="D1123">
            <v>0</v>
          </cell>
        </row>
        <row r="1124">
          <cell r="A1124">
            <v>2179902</v>
          </cell>
        </row>
        <row r="1124">
          <cell r="D1124">
            <v>0</v>
          </cell>
        </row>
        <row r="1125">
          <cell r="A1125">
            <v>2179999</v>
          </cell>
        </row>
        <row r="1125">
          <cell r="D1125">
            <v>0</v>
          </cell>
        </row>
        <row r="1126">
          <cell r="A1126">
            <v>219</v>
          </cell>
        </row>
        <row r="1126">
          <cell r="D1126">
            <v>0</v>
          </cell>
        </row>
        <row r="1127">
          <cell r="A1127">
            <v>21901</v>
          </cell>
        </row>
        <row r="1127">
          <cell r="D1127">
            <v>0</v>
          </cell>
        </row>
        <row r="1128">
          <cell r="A1128">
            <v>21902</v>
          </cell>
        </row>
        <row r="1128">
          <cell r="D1128">
            <v>0</v>
          </cell>
        </row>
        <row r="1129">
          <cell r="A1129">
            <v>21903</v>
          </cell>
        </row>
        <row r="1129">
          <cell r="D1129">
            <v>0</v>
          </cell>
        </row>
        <row r="1130">
          <cell r="A1130">
            <v>21904</v>
          </cell>
        </row>
        <row r="1130">
          <cell r="D1130">
            <v>0</v>
          </cell>
        </row>
        <row r="1131">
          <cell r="A1131">
            <v>21905</v>
          </cell>
        </row>
        <row r="1131">
          <cell r="D1131">
            <v>0</v>
          </cell>
        </row>
        <row r="1132">
          <cell r="A1132">
            <v>21906</v>
          </cell>
        </row>
        <row r="1132">
          <cell r="D1132">
            <v>0</v>
          </cell>
        </row>
        <row r="1133">
          <cell r="A1133">
            <v>21907</v>
          </cell>
        </row>
        <row r="1133">
          <cell r="D1133">
            <v>0</v>
          </cell>
        </row>
        <row r="1134">
          <cell r="A1134">
            <v>21908</v>
          </cell>
        </row>
        <row r="1134">
          <cell r="D1134">
            <v>0</v>
          </cell>
        </row>
        <row r="1135">
          <cell r="A1135">
            <v>21999</v>
          </cell>
        </row>
        <row r="1135">
          <cell r="D1135">
            <v>0</v>
          </cell>
        </row>
        <row r="1136">
          <cell r="A1136">
            <v>220</v>
          </cell>
        </row>
        <row r="1136">
          <cell r="D1136">
            <v>42058</v>
          </cell>
        </row>
        <row r="1137">
          <cell r="A1137">
            <v>22001</v>
          </cell>
        </row>
        <row r="1137">
          <cell r="D1137">
            <v>41677</v>
          </cell>
        </row>
        <row r="1138">
          <cell r="A1138">
            <v>2200101</v>
          </cell>
        </row>
        <row r="1138">
          <cell r="D1138">
            <v>1404</v>
          </cell>
        </row>
        <row r="1139">
          <cell r="A1139">
            <v>2200102</v>
          </cell>
        </row>
        <row r="1139">
          <cell r="D1139">
            <v>189</v>
          </cell>
        </row>
        <row r="1140">
          <cell r="A1140">
            <v>2200103</v>
          </cell>
        </row>
        <row r="1140">
          <cell r="D1140">
            <v>0</v>
          </cell>
        </row>
        <row r="1141">
          <cell r="A1141">
            <v>2200104</v>
          </cell>
        </row>
        <row r="1141">
          <cell r="D1141">
            <v>30</v>
          </cell>
        </row>
        <row r="1142">
          <cell r="A1142">
            <v>2200106</v>
          </cell>
        </row>
        <row r="1142">
          <cell r="D1142">
            <v>38847</v>
          </cell>
        </row>
        <row r="1143">
          <cell r="A1143">
            <v>2200107</v>
          </cell>
        </row>
        <row r="1143">
          <cell r="D1143">
            <v>0</v>
          </cell>
        </row>
        <row r="1144">
          <cell r="A1144">
            <v>2200108</v>
          </cell>
        </row>
        <row r="1144">
          <cell r="D1144">
            <v>50</v>
          </cell>
        </row>
        <row r="1145">
          <cell r="A1145">
            <v>2200109</v>
          </cell>
        </row>
        <row r="1145">
          <cell r="D1145">
            <v>168</v>
          </cell>
        </row>
        <row r="1146">
          <cell r="A1146">
            <v>2200112</v>
          </cell>
        </row>
        <row r="1146">
          <cell r="D1146">
            <v>0</v>
          </cell>
        </row>
        <row r="1147">
          <cell r="A1147">
            <v>2200113</v>
          </cell>
        </row>
        <row r="1147">
          <cell r="D1147">
            <v>0</v>
          </cell>
        </row>
        <row r="1148">
          <cell r="A1148">
            <v>2200114</v>
          </cell>
        </row>
        <row r="1148">
          <cell r="D1148">
            <v>110</v>
          </cell>
        </row>
        <row r="1149">
          <cell r="A1149">
            <v>2200115</v>
          </cell>
        </row>
        <row r="1149">
          <cell r="D1149">
            <v>0</v>
          </cell>
        </row>
        <row r="1150">
          <cell r="A1150">
            <v>2200116</v>
          </cell>
        </row>
        <row r="1150">
          <cell r="D1150">
            <v>0</v>
          </cell>
        </row>
        <row r="1151">
          <cell r="A1151">
            <v>2200119</v>
          </cell>
        </row>
        <row r="1151">
          <cell r="D1151">
            <v>0</v>
          </cell>
        </row>
        <row r="1152">
          <cell r="A1152">
            <v>2200120</v>
          </cell>
        </row>
        <row r="1152">
          <cell r="D1152">
            <v>0</v>
          </cell>
        </row>
        <row r="1153">
          <cell r="A1153">
            <v>2200121</v>
          </cell>
        </row>
        <row r="1153">
          <cell r="D1153">
            <v>0</v>
          </cell>
        </row>
        <row r="1154">
          <cell r="A1154">
            <v>2200122</v>
          </cell>
        </row>
        <row r="1154">
          <cell r="D1154">
            <v>0</v>
          </cell>
        </row>
        <row r="1155">
          <cell r="A1155">
            <v>2200123</v>
          </cell>
        </row>
        <row r="1155">
          <cell r="D1155">
            <v>0</v>
          </cell>
        </row>
        <row r="1156">
          <cell r="A1156">
            <v>2200124</v>
          </cell>
        </row>
        <row r="1156">
          <cell r="D1156">
            <v>0</v>
          </cell>
        </row>
        <row r="1157">
          <cell r="A1157">
            <v>2200125</v>
          </cell>
        </row>
        <row r="1157">
          <cell r="D1157">
            <v>0</v>
          </cell>
        </row>
        <row r="1158">
          <cell r="A1158">
            <v>2200126</v>
          </cell>
        </row>
        <row r="1158">
          <cell r="D1158">
            <v>0</v>
          </cell>
        </row>
        <row r="1159">
          <cell r="A1159">
            <v>2200127</v>
          </cell>
        </row>
        <row r="1159">
          <cell r="D1159">
            <v>0</v>
          </cell>
        </row>
        <row r="1160">
          <cell r="A1160">
            <v>2200128</v>
          </cell>
        </row>
        <row r="1160">
          <cell r="D1160">
            <v>0</v>
          </cell>
        </row>
        <row r="1161">
          <cell r="A1161">
            <v>2200129</v>
          </cell>
        </row>
        <row r="1161">
          <cell r="D1161">
            <v>5</v>
          </cell>
        </row>
        <row r="1162">
          <cell r="A1162">
            <v>2200150</v>
          </cell>
        </row>
        <row r="1162">
          <cell r="D1162">
            <v>821</v>
          </cell>
        </row>
        <row r="1163">
          <cell r="A1163">
            <v>2200199</v>
          </cell>
        </row>
        <row r="1163">
          <cell r="D1163">
            <v>53</v>
          </cell>
        </row>
        <row r="1164">
          <cell r="A1164">
            <v>22005</v>
          </cell>
        </row>
        <row r="1164">
          <cell r="D1164">
            <v>381</v>
          </cell>
        </row>
        <row r="1165">
          <cell r="A1165">
            <v>2200501</v>
          </cell>
        </row>
        <row r="1165">
          <cell r="D1165">
            <v>0</v>
          </cell>
        </row>
        <row r="1166">
          <cell r="A1166">
            <v>2200502</v>
          </cell>
        </row>
        <row r="1166">
          <cell r="D1166">
            <v>0</v>
          </cell>
        </row>
        <row r="1167">
          <cell r="A1167">
            <v>2200503</v>
          </cell>
        </row>
        <row r="1167">
          <cell r="D1167">
            <v>0</v>
          </cell>
        </row>
        <row r="1168">
          <cell r="A1168">
            <v>2200504</v>
          </cell>
        </row>
        <row r="1168">
          <cell r="D1168">
            <v>36</v>
          </cell>
        </row>
        <row r="1169">
          <cell r="A1169">
            <v>2200506</v>
          </cell>
        </row>
        <row r="1169">
          <cell r="D1169">
            <v>0</v>
          </cell>
        </row>
        <row r="1170">
          <cell r="A1170">
            <v>2200507</v>
          </cell>
        </row>
        <row r="1170">
          <cell r="D1170">
            <v>0</v>
          </cell>
        </row>
        <row r="1171">
          <cell r="A1171">
            <v>2200508</v>
          </cell>
        </row>
        <row r="1171">
          <cell r="D1171">
            <v>0</v>
          </cell>
        </row>
        <row r="1172">
          <cell r="A1172">
            <v>2200509</v>
          </cell>
        </row>
        <row r="1172">
          <cell r="D1172">
            <v>90</v>
          </cell>
        </row>
        <row r="1173">
          <cell r="A1173">
            <v>2200510</v>
          </cell>
        </row>
        <row r="1173">
          <cell r="D1173">
            <v>0</v>
          </cell>
        </row>
        <row r="1174">
          <cell r="A1174">
            <v>2200511</v>
          </cell>
        </row>
        <row r="1174">
          <cell r="D1174">
            <v>0</v>
          </cell>
        </row>
        <row r="1175">
          <cell r="A1175">
            <v>2200512</v>
          </cell>
        </row>
        <row r="1175">
          <cell r="D1175">
            <v>0</v>
          </cell>
        </row>
        <row r="1176">
          <cell r="A1176">
            <v>2200513</v>
          </cell>
        </row>
        <row r="1176">
          <cell r="D1176">
            <v>0</v>
          </cell>
        </row>
        <row r="1177">
          <cell r="A1177">
            <v>2200514</v>
          </cell>
        </row>
        <row r="1177">
          <cell r="D1177">
            <v>0</v>
          </cell>
        </row>
        <row r="1178">
          <cell r="A1178">
            <v>2200599</v>
          </cell>
        </row>
        <row r="1178">
          <cell r="D1178">
            <v>255</v>
          </cell>
        </row>
        <row r="1179">
          <cell r="A1179">
            <v>22099</v>
          </cell>
        </row>
        <row r="1179">
          <cell r="D1179">
            <v>0</v>
          </cell>
        </row>
        <row r="1180">
          <cell r="A1180">
            <v>2209999</v>
          </cell>
        </row>
        <row r="1180">
          <cell r="D1180">
            <v>0</v>
          </cell>
        </row>
        <row r="1181">
          <cell r="A1181">
            <v>221</v>
          </cell>
        </row>
        <row r="1181">
          <cell r="D1181">
            <v>29570</v>
          </cell>
        </row>
        <row r="1182">
          <cell r="A1182">
            <v>22101</v>
          </cell>
        </row>
        <row r="1182">
          <cell r="D1182">
            <v>12153</v>
          </cell>
        </row>
        <row r="1183">
          <cell r="A1183">
            <v>2210101</v>
          </cell>
        </row>
        <row r="1183">
          <cell r="D1183">
            <v>0</v>
          </cell>
        </row>
        <row r="1184">
          <cell r="A1184">
            <v>2210102</v>
          </cell>
        </row>
        <row r="1184">
          <cell r="D1184">
            <v>0</v>
          </cell>
        </row>
        <row r="1185">
          <cell r="A1185">
            <v>2210103</v>
          </cell>
        </row>
        <row r="1185">
          <cell r="D1185">
            <v>0</v>
          </cell>
        </row>
        <row r="1186">
          <cell r="A1186">
            <v>2210104</v>
          </cell>
        </row>
        <row r="1186">
          <cell r="D1186">
            <v>0</v>
          </cell>
        </row>
        <row r="1187">
          <cell r="A1187">
            <v>2210105</v>
          </cell>
        </row>
        <row r="1187">
          <cell r="D1187">
            <v>0</v>
          </cell>
        </row>
        <row r="1188">
          <cell r="A1188">
            <v>2210106</v>
          </cell>
        </row>
        <row r="1188">
          <cell r="D1188">
            <v>12153</v>
          </cell>
        </row>
        <row r="1189">
          <cell r="A1189">
            <v>2210107</v>
          </cell>
        </row>
        <row r="1189">
          <cell r="D1189">
            <v>0</v>
          </cell>
        </row>
        <row r="1190">
          <cell r="A1190">
            <v>2210108</v>
          </cell>
        </row>
        <row r="1190">
          <cell r="D1190">
            <v>0</v>
          </cell>
        </row>
        <row r="1191">
          <cell r="A1191">
            <v>2210109</v>
          </cell>
        </row>
        <row r="1191">
          <cell r="D1191">
            <v>0</v>
          </cell>
        </row>
        <row r="1192">
          <cell r="A1192">
            <v>2210199</v>
          </cell>
        </row>
        <row r="1192">
          <cell r="D1192">
            <v>0</v>
          </cell>
        </row>
        <row r="1193">
          <cell r="A1193">
            <v>22102</v>
          </cell>
        </row>
        <row r="1193">
          <cell r="D1193">
            <v>16419</v>
          </cell>
        </row>
        <row r="1194">
          <cell r="A1194">
            <v>2210201</v>
          </cell>
        </row>
        <row r="1194">
          <cell r="D1194">
            <v>15137</v>
          </cell>
        </row>
        <row r="1195">
          <cell r="A1195">
            <v>2210202</v>
          </cell>
        </row>
        <row r="1195">
          <cell r="D1195">
            <v>0</v>
          </cell>
        </row>
        <row r="1196">
          <cell r="A1196">
            <v>2210203</v>
          </cell>
        </row>
        <row r="1196">
          <cell r="D1196">
            <v>1282</v>
          </cell>
        </row>
        <row r="1197">
          <cell r="A1197">
            <v>22103</v>
          </cell>
        </row>
        <row r="1197">
          <cell r="D1197">
            <v>998</v>
          </cell>
        </row>
        <row r="1198">
          <cell r="A1198">
            <v>2210301</v>
          </cell>
        </row>
        <row r="1198">
          <cell r="D1198">
            <v>0</v>
          </cell>
        </row>
        <row r="1199">
          <cell r="A1199">
            <v>2210302</v>
          </cell>
        </row>
        <row r="1199">
          <cell r="D1199">
            <v>998</v>
          </cell>
        </row>
        <row r="1200">
          <cell r="A1200">
            <v>2210399</v>
          </cell>
        </row>
        <row r="1200">
          <cell r="D1200">
            <v>0</v>
          </cell>
        </row>
        <row r="1201">
          <cell r="A1201">
            <v>222</v>
          </cell>
        </row>
        <row r="1201">
          <cell r="D1201">
            <v>3909</v>
          </cell>
        </row>
        <row r="1202">
          <cell r="A1202">
            <v>22201</v>
          </cell>
        </row>
        <row r="1202">
          <cell r="D1202">
            <v>3868</v>
          </cell>
        </row>
        <row r="1203">
          <cell r="A1203">
            <v>2220101</v>
          </cell>
        </row>
        <row r="1203">
          <cell r="D1203">
            <v>0</v>
          </cell>
        </row>
        <row r="1204">
          <cell r="A1204">
            <v>2220102</v>
          </cell>
        </row>
        <row r="1204">
          <cell r="D1204">
            <v>0</v>
          </cell>
        </row>
        <row r="1205">
          <cell r="A1205">
            <v>2220103</v>
          </cell>
        </row>
        <row r="1205">
          <cell r="D1205">
            <v>0</v>
          </cell>
        </row>
        <row r="1206">
          <cell r="A1206">
            <v>2220104</v>
          </cell>
        </row>
        <row r="1206">
          <cell r="D1206">
            <v>0</v>
          </cell>
        </row>
        <row r="1207">
          <cell r="A1207">
            <v>2220105</v>
          </cell>
        </row>
        <row r="1207">
          <cell r="D1207">
            <v>0</v>
          </cell>
        </row>
        <row r="1208">
          <cell r="A1208">
            <v>2220106</v>
          </cell>
        </row>
        <row r="1208">
          <cell r="D1208">
            <v>18</v>
          </cell>
        </row>
        <row r="1209">
          <cell r="A1209">
            <v>2220107</v>
          </cell>
        </row>
        <row r="1209">
          <cell r="D1209">
            <v>0</v>
          </cell>
        </row>
        <row r="1210">
          <cell r="A1210">
            <v>2220112</v>
          </cell>
        </row>
        <row r="1210">
          <cell r="D1210">
            <v>240</v>
          </cell>
        </row>
        <row r="1211">
          <cell r="A1211">
            <v>2220113</v>
          </cell>
        </row>
        <row r="1211">
          <cell r="D1211">
            <v>0</v>
          </cell>
        </row>
        <row r="1212">
          <cell r="A1212">
            <v>2220114</v>
          </cell>
        </row>
        <row r="1212">
          <cell r="D1212">
            <v>0</v>
          </cell>
        </row>
        <row r="1213">
          <cell r="A1213">
            <v>2220115</v>
          </cell>
        </row>
        <row r="1213">
          <cell r="D1213">
            <v>3414</v>
          </cell>
        </row>
        <row r="1214">
          <cell r="A1214">
            <v>2220118</v>
          </cell>
        </row>
        <row r="1214">
          <cell r="D1214">
            <v>0</v>
          </cell>
        </row>
        <row r="1215">
          <cell r="A1215">
            <v>2220119</v>
          </cell>
        </row>
        <row r="1215">
          <cell r="D1215">
            <v>0</v>
          </cell>
        </row>
        <row r="1216">
          <cell r="A1216">
            <v>2220120</v>
          </cell>
        </row>
        <row r="1216">
          <cell r="D1216">
            <v>0</v>
          </cell>
        </row>
        <row r="1217">
          <cell r="A1217">
            <v>2220121</v>
          </cell>
        </row>
        <row r="1217">
          <cell r="D1217">
            <v>0</v>
          </cell>
        </row>
        <row r="1218">
          <cell r="A1218">
            <v>2220150</v>
          </cell>
        </row>
        <row r="1218">
          <cell r="D1218">
            <v>131</v>
          </cell>
        </row>
        <row r="1219">
          <cell r="A1219">
            <v>2220199</v>
          </cell>
        </row>
        <row r="1219">
          <cell r="D1219">
            <v>65</v>
          </cell>
        </row>
        <row r="1220">
          <cell r="A1220">
            <v>22202</v>
          </cell>
        </row>
        <row r="1220">
          <cell r="D1220">
            <v>0</v>
          </cell>
        </row>
        <row r="1221">
          <cell r="A1221">
            <v>2220201</v>
          </cell>
        </row>
        <row r="1221">
          <cell r="D1221">
            <v>0</v>
          </cell>
        </row>
        <row r="1222">
          <cell r="A1222">
            <v>2220202</v>
          </cell>
        </row>
        <row r="1222">
          <cell r="D1222">
            <v>0</v>
          </cell>
        </row>
        <row r="1223">
          <cell r="A1223">
            <v>2220203</v>
          </cell>
        </row>
        <row r="1223">
          <cell r="D1223">
            <v>0</v>
          </cell>
        </row>
        <row r="1224">
          <cell r="A1224">
            <v>2220204</v>
          </cell>
        </row>
        <row r="1224">
          <cell r="D1224">
            <v>0</v>
          </cell>
        </row>
        <row r="1225">
          <cell r="A1225">
            <v>2220205</v>
          </cell>
        </row>
        <row r="1225">
          <cell r="D1225">
            <v>0</v>
          </cell>
        </row>
        <row r="1226">
          <cell r="A1226">
            <v>2220206</v>
          </cell>
        </row>
        <row r="1226">
          <cell r="D1226">
            <v>0</v>
          </cell>
        </row>
        <row r="1227">
          <cell r="A1227">
            <v>2220207</v>
          </cell>
        </row>
        <row r="1227">
          <cell r="D1227">
            <v>0</v>
          </cell>
        </row>
        <row r="1228">
          <cell r="A1228">
            <v>2220209</v>
          </cell>
        </row>
        <row r="1228">
          <cell r="D1228">
            <v>0</v>
          </cell>
        </row>
        <row r="1229">
          <cell r="A1229">
            <v>2220210</v>
          </cell>
        </row>
        <row r="1229">
          <cell r="D1229">
            <v>0</v>
          </cell>
        </row>
        <row r="1230">
          <cell r="A1230">
            <v>2220211</v>
          </cell>
        </row>
        <row r="1230">
          <cell r="D1230">
            <v>0</v>
          </cell>
        </row>
        <row r="1231">
          <cell r="A1231">
            <v>2220212</v>
          </cell>
        </row>
        <row r="1231">
          <cell r="D1231">
            <v>0</v>
          </cell>
        </row>
        <row r="1232">
          <cell r="A1232">
            <v>2220250</v>
          </cell>
        </row>
        <row r="1232">
          <cell r="D1232">
            <v>0</v>
          </cell>
        </row>
        <row r="1233">
          <cell r="A1233">
            <v>2220299</v>
          </cell>
        </row>
        <row r="1233">
          <cell r="D1233">
            <v>0</v>
          </cell>
        </row>
        <row r="1234">
          <cell r="A1234">
            <v>22203</v>
          </cell>
        </row>
        <row r="1234">
          <cell r="D1234">
            <v>0</v>
          </cell>
        </row>
        <row r="1235">
          <cell r="A1235">
            <v>2220301</v>
          </cell>
        </row>
        <row r="1235">
          <cell r="D1235">
            <v>0</v>
          </cell>
        </row>
        <row r="1236">
          <cell r="A1236">
            <v>2220303</v>
          </cell>
        </row>
        <row r="1236">
          <cell r="D1236">
            <v>0</v>
          </cell>
        </row>
        <row r="1237">
          <cell r="A1237">
            <v>2220304</v>
          </cell>
        </row>
        <row r="1237">
          <cell r="D1237">
            <v>0</v>
          </cell>
        </row>
        <row r="1238">
          <cell r="A1238">
            <v>2220305</v>
          </cell>
        </row>
        <row r="1238">
          <cell r="D1238">
            <v>0</v>
          </cell>
        </row>
        <row r="1239">
          <cell r="A1239">
            <v>2220399</v>
          </cell>
        </row>
        <row r="1239">
          <cell r="D1239">
            <v>0</v>
          </cell>
        </row>
        <row r="1240">
          <cell r="A1240">
            <v>22204</v>
          </cell>
        </row>
        <row r="1240">
          <cell r="D1240">
            <v>0</v>
          </cell>
        </row>
        <row r="1241">
          <cell r="A1241">
            <v>2220401</v>
          </cell>
        </row>
        <row r="1241">
          <cell r="D1241">
            <v>0</v>
          </cell>
        </row>
        <row r="1242">
          <cell r="A1242">
            <v>2220402</v>
          </cell>
        </row>
        <row r="1242">
          <cell r="D1242">
            <v>0</v>
          </cell>
        </row>
        <row r="1243">
          <cell r="A1243">
            <v>2220403</v>
          </cell>
        </row>
        <row r="1243">
          <cell r="D1243">
            <v>0</v>
          </cell>
        </row>
        <row r="1244">
          <cell r="A1244">
            <v>2220404</v>
          </cell>
        </row>
        <row r="1244">
          <cell r="D1244">
            <v>0</v>
          </cell>
        </row>
        <row r="1245">
          <cell r="A1245">
            <v>2220499</v>
          </cell>
        </row>
        <row r="1245">
          <cell r="D1245">
            <v>0</v>
          </cell>
        </row>
        <row r="1246">
          <cell r="A1246">
            <v>22205</v>
          </cell>
        </row>
        <row r="1246">
          <cell r="D1246">
            <v>41</v>
          </cell>
        </row>
        <row r="1247">
          <cell r="A1247">
            <v>2220501</v>
          </cell>
        </row>
        <row r="1247">
          <cell r="D1247">
            <v>0</v>
          </cell>
        </row>
        <row r="1248">
          <cell r="A1248">
            <v>2220502</v>
          </cell>
        </row>
        <row r="1248">
          <cell r="D1248">
            <v>0</v>
          </cell>
        </row>
        <row r="1249">
          <cell r="A1249">
            <v>2220503</v>
          </cell>
        </row>
        <row r="1249">
          <cell r="D1249">
            <v>0</v>
          </cell>
        </row>
        <row r="1250">
          <cell r="A1250">
            <v>2220504</v>
          </cell>
        </row>
        <row r="1250">
          <cell r="D1250">
            <v>0</v>
          </cell>
        </row>
        <row r="1251">
          <cell r="A1251">
            <v>2220505</v>
          </cell>
        </row>
        <row r="1251">
          <cell r="D1251">
            <v>0</v>
          </cell>
        </row>
        <row r="1252">
          <cell r="A1252">
            <v>2220506</v>
          </cell>
        </row>
        <row r="1252">
          <cell r="D1252">
            <v>0</v>
          </cell>
        </row>
        <row r="1253">
          <cell r="A1253">
            <v>2220507</v>
          </cell>
        </row>
        <row r="1253">
          <cell r="D1253">
            <v>0</v>
          </cell>
        </row>
        <row r="1254">
          <cell r="A1254">
            <v>2220508</v>
          </cell>
        </row>
        <row r="1254">
          <cell r="D1254">
            <v>0</v>
          </cell>
        </row>
        <row r="1255">
          <cell r="A1255">
            <v>2220509</v>
          </cell>
        </row>
        <row r="1255">
          <cell r="D1255">
            <v>0</v>
          </cell>
        </row>
        <row r="1256">
          <cell r="A1256">
            <v>2220510</v>
          </cell>
        </row>
        <row r="1256">
          <cell r="D1256">
            <v>0</v>
          </cell>
        </row>
        <row r="1257">
          <cell r="A1257">
            <v>2220511</v>
          </cell>
        </row>
        <row r="1257">
          <cell r="D1257">
            <v>0</v>
          </cell>
        </row>
        <row r="1258">
          <cell r="A1258">
            <v>2220599</v>
          </cell>
        </row>
        <row r="1258">
          <cell r="D1258">
            <v>41</v>
          </cell>
        </row>
        <row r="1259">
          <cell r="A1259">
            <v>224</v>
          </cell>
        </row>
        <row r="1259">
          <cell r="D1259">
            <v>8566</v>
          </cell>
        </row>
        <row r="1260">
          <cell r="A1260">
            <v>22401</v>
          </cell>
        </row>
        <row r="1260">
          <cell r="D1260">
            <v>1581</v>
          </cell>
        </row>
        <row r="1261">
          <cell r="A1261">
            <v>2240101</v>
          </cell>
        </row>
        <row r="1261">
          <cell r="D1261">
            <v>842</v>
          </cell>
        </row>
        <row r="1262">
          <cell r="A1262">
            <v>2240102</v>
          </cell>
        </row>
        <row r="1262">
          <cell r="D1262">
            <v>10</v>
          </cell>
        </row>
        <row r="1263">
          <cell r="A1263">
            <v>2240103</v>
          </cell>
        </row>
        <row r="1263">
          <cell r="D1263">
            <v>0</v>
          </cell>
        </row>
        <row r="1264">
          <cell r="A1264">
            <v>2240104</v>
          </cell>
        </row>
        <row r="1264">
          <cell r="D1264">
            <v>188</v>
          </cell>
        </row>
        <row r="1265">
          <cell r="A1265">
            <v>2240105</v>
          </cell>
        </row>
        <row r="1265">
          <cell r="D1265">
            <v>0</v>
          </cell>
        </row>
        <row r="1266">
          <cell r="A1266">
            <v>2240106</v>
          </cell>
        </row>
        <row r="1266">
          <cell r="D1266">
            <v>83</v>
          </cell>
        </row>
        <row r="1267">
          <cell r="A1267">
            <v>2240107</v>
          </cell>
        </row>
        <row r="1267">
          <cell r="D1267">
            <v>0</v>
          </cell>
        </row>
        <row r="1268">
          <cell r="A1268">
            <v>2240108</v>
          </cell>
        </row>
        <row r="1268">
          <cell r="D1268">
            <v>63</v>
          </cell>
        </row>
        <row r="1269">
          <cell r="A1269">
            <v>2240109</v>
          </cell>
        </row>
        <row r="1269">
          <cell r="D1269">
            <v>103</v>
          </cell>
        </row>
        <row r="1270">
          <cell r="A1270">
            <v>2240150</v>
          </cell>
        </row>
        <row r="1270">
          <cell r="D1270">
            <v>292</v>
          </cell>
        </row>
        <row r="1271">
          <cell r="A1271">
            <v>2240199</v>
          </cell>
        </row>
        <row r="1271">
          <cell r="D1271">
            <v>0</v>
          </cell>
        </row>
        <row r="1272">
          <cell r="A1272">
            <v>22402</v>
          </cell>
        </row>
        <row r="1272">
          <cell r="D1272">
            <v>3941</v>
          </cell>
        </row>
        <row r="1273">
          <cell r="A1273">
            <v>2240201</v>
          </cell>
        </row>
        <row r="1273">
          <cell r="D1273">
            <v>3381</v>
          </cell>
        </row>
        <row r="1274">
          <cell r="A1274">
            <v>2240202</v>
          </cell>
        </row>
        <row r="1274">
          <cell r="D1274">
            <v>0</v>
          </cell>
        </row>
        <row r="1275">
          <cell r="A1275">
            <v>2240203</v>
          </cell>
        </row>
        <row r="1275">
          <cell r="D1275">
            <v>0</v>
          </cell>
        </row>
        <row r="1276">
          <cell r="A1276">
            <v>2240204</v>
          </cell>
        </row>
        <row r="1276">
          <cell r="D1276">
            <v>560</v>
          </cell>
        </row>
        <row r="1277">
          <cell r="A1277">
            <v>2240299</v>
          </cell>
        </row>
        <row r="1277">
          <cell r="D1277">
            <v>0</v>
          </cell>
        </row>
        <row r="1278">
          <cell r="A1278">
            <v>22403</v>
          </cell>
        </row>
        <row r="1278">
          <cell r="D1278">
            <v>0</v>
          </cell>
        </row>
        <row r="1279">
          <cell r="A1279">
            <v>2240301</v>
          </cell>
        </row>
        <row r="1279">
          <cell r="D1279">
            <v>0</v>
          </cell>
        </row>
        <row r="1280">
          <cell r="A1280">
            <v>2240302</v>
          </cell>
        </row>
        <row r="1280">
          <cell r="D1280">
            <v>0</v>
          </cell>
        </row>
        <row r="1281">
          <cell r="A1281">
            <v>2240303</v>
          </cell>
        </row>
        <row r="1281">
          <cell r="D1281">
            <v>0</v>
          </cell>
        </row>
        <row r="1282">
          <cell r="A1282">
            <v>2240304</v>
          </cell>
        </row>
        <row r="1282">
          <cell r="D1282">
            <v>0</v>
          </cell>
        </row>
        <row r="1283">
          <cell r="A1283">
            <v>2240399</v>
          </cell>
        </row>
        <row r="1283">
          <cell r="D1283">
            <v>0</v>
          </cell>
        </row>
        <row r="1284">
          <cell r="A1284">
            <v>22404</v>
          </cell>
        </row>
        <row r="1284">
          <cell r="D1284">
            <v>0</v>
          </cell>
        </row>
        <row r="1285">
          <cell r="A1285">
            <v>2240401</v>
          </cell>
        </row>
        <row r="1285">
          <cell r="D1285">
            <v>0</v>
          </cell>
        </row>
        <row r="1286">
          <cell r="A1286">
            <v>2240402</v>
          </cell>
        </row>
        <row r="1286">
          <cell r="D1286">
            <v>0</v>
          </cell>
        </row>
        <row r="1287">
          <cell r="A1287">
            <v>2240403</v>
          </cell>
        </row>
        <row r="1287">
          <cell r="D1287">
            <v>0</v>
          </cell>
        </row>
        <row r="1288">
          <cell r="A1288">
            <v>2240404</v>
          </cell>
        </row>
        <row r="1288">
          <cell r="D1288">
            <v>0</v>
          </cell>
        </row>
        <row r="1289">
          <cell r="A1289">
            <v>2240405</v>
          </cell>
        </row>
        <row r="1289">
          <cell r="D1289">
            <v>0</v>
          </cell>
        </row>
        <row r="1290">
          <cell r="A1290">
            <v>2240450</v>
          </cell>
        </row>
        <row r="1290">
          <cell r="D1290">
            <v>0</v>
          </cell>
        </row>
        <row r="1291">
          <cell r="A1291">
            <v>2240499</v>
          </cell>
        </row>
        <row r="1291">
          <cell r="D1291">
            <v>0</v>
          </cell>
        </row>
        <row r="1292">
          <cell r="A1292">
            <v>22405</v>
          </cell>
        </row>
        <row r="1292">
          <cell r="D1292">
            <v>917</v>
          </cell>
        </row>
        <row r="1293">
          <cell r="A1293">
            <v>2240501</v>
          </cell>
        </row>
        <row r="1293">
          <cell r="D1293">
            <v>345</v>
          </cell>
        </row>
        <row r="1294">
          <cell r="A1294">
            <v>2240502</v>
          </cell>
        </row>
        <row r="1294">
          <cell r="D1294">
            <v>0</v>
          </cell>
        </row>
        <row r="1295">
          <cell r="A1295">
            <v>2240503</v>
          </cell>
        </row>
        <row r="1295">
          <cell r="D1295">
            <v>0</v>
          </cell>
        </row>
        <row r="1296">
          <cell r="A1296">
            <v>2240504</v>
          </cell>
        </row>
        <row r="1296">
          <cell r="D1296">
            <v>0</v>
          </cell>
        </row>
        <row r="1297">
          <cell r="A1297">
            <v>2240505</v>
          </cell>
        </row>
        <row r="1297">
          <cell r="D1297">
            <v>239</v>
          </cell>
        </row>
        <row r="1298">
          <cell r="A1298">
            <v>2240506</v>
          </cell>
        </row>
        <row r="1298">
          <cell r="D1298">
            <v>78</v>
          </cell>
        </row>
        <row r="1299">
          <cell r="A1299">
            <v>2240507</v>
          </cell>
        </row>
        <row r="1299">
          <cell r="D1299">
            <v>52</v>
          </cell>
        </row>
        <row r="1300">
          <cell r="A1300">
            <v>2240508</v>
          </cell>
        </row>
        <row r="1300">
          <cell r="D1300">
            <v>0</v>
          </cell>
        </row>
        <row r="1301">
          <cell r="A1301">
            <v>2240509</v>
          </cell>
        </row>
        <row r="1301">
          <cell r="D1301">
            <v>0</v>
          </cell>
        </row>
        <row r="1302">
          <cell r="A1302">
            <v>2240510</v>
          </cell>
        </row>
        <row r="1302">
          <cell r="D1302">
            <v>0</v>
          </cell>
        </row>
        <row r="1303">
          <cell r="A1303">
            <v>2240550</v>
          </cell>
        </row>
        <row r="1303">
          <cell r="D1303">
            <v>203</v>
          </cell>
        </row>
        <row r="1304">
          <cell r="A1304">
            <v>2240599</v>
          </cell>
        </row>
        <row r="1304">
          <cell r="D1304">
            <v>0</v>
          </cell>
        </row>
        <row r="1305">
          <cell r="A1305">
            <v>22406</v>
          </cell>
        </row>
        <row r="1305">
          <cell r="D1305">
            <v>2107</v>
          </cell>
        </row>
        <row r="1306">
          <cell r="A1306">
            <v>2240601</v>
          </cell>
        </row>
        <row r="1306">
          <cell r="D1306">
            <v>1957</v>
          </cell>
        </row>
        <row r="1307">
          <cell r="A1307">
            <v>2240602</v>
          </cell>
        </row>
        <row r="1307">
          <cell r="D1307">
            <v>0</v>
          </cell>
        </row>
        <row r="1308">
          <cell r="A1308">
            <v>2240699</v>
          </cell>
        </row>
        <row r="1308">
          <cell r="D1308">
            <v>150</v>
          </cell>
        </row>
        <row r="1309">
          <cell r="A1309">
            <v>22407</v>
          </cell>
        </row>
        <row r="1309">
          <cell r="D1309">
            <v>0</v>
          </cell>
        </row>
        <row r="1310">
          <cell r="A1310">
            <v>2240701</v>
          </cell>
        </row>
        <row r="1310">
          <cell r="D1310">
            <v>0</v>
          </cell>
        </row>
        <row r="1311">
          <cell r="A1311">
            <v>2240702</v>
          </cell>
        </row>
        <row r="1311">
          <cell r="D1311">
            <v>0</v>
          </cell>
        </row>
        <row r="1312">
          <cell r="A1312">
            <v>2240703</v>
          </cell>
        </row>
        <row r="1312">
          <cell r="D1312">
            <v>0</v>
          </cell>
        </row>
        <row r="1313">
          <cell r="A1313">
            <v>2240704</v>
          </cell>
        </row>
        <row r="1313">
          <cell r="D1313">
            <v>0</v>
          </cell>
        </row>
        <row r="1314">
          <cell r="A1314">
            <v>2240799</v>
          </cell>
        </row>
        <row r="1314">
          <cell r="D1314">
            <v>0</v>
          </cell>
        </row>
        <row r="1315">
          <cell r="A1315">
            <v>22499</v>
          </cell>
        </row>
        <row r="1315">
          <cell r="D1315">
            <v>20</v>
          </cell>
        </row>
        <row r="1316">
          <cell r="A1316">
            <v>2249999</v>
          </cell>
        </row>
        <row r="1316">
          <cell r="D1316">
            <v>20</v>
          </cell>
        </row>
        <row r="1317">
          <cell r="A1317">
            <v>227</v>
          </cell>
        </row>
        <row r="1317">
          <cell r="D1317">
            <v>10000</v>
          </cell>
        </row>
        <row r="1318">
          <cell r="A1318">
            <v>232</v>
          </cell>
        </row>
        <row r="1318">
          <cell r="D1318">
            <v>65525</v>
          </cell>
        </row>
        <row r="1319">
          <cell r="A1319">
            <v>23203</v>
          </cell>
        </row>
        <row r="1319">
          <cell r="D1319">
            <v>65525</v>
          </cell>
        </row>
        <row r="1320">
          <cell r="A1320">
            <v>2320301</v>
          </cell>
        </row>
        <row r="1320">
          <cell r="D1320">
            <v>65525</v>
          </cell>
        </row>
        <row r="1321">
          <cell r="A1321">
            <v>2320302</v>
          </cell>
        </row>
        <row r="1321">
          <cell r="D1321">
            <v>0</v>
          </cell>
        </row>
        <row r="1322">
          <cell r="A1322">
            <v>2320303</v>
          </cell>
        </row>
        <row r="1322">
          <cell r="D1322">
            <v>0</v>
          </cell>
        </row>
        <row r="1323">
          <cell r="A1323">
            <v>2320399</v>
          </cell>
        </row>
        <row r="1323">
          <cell r="D1323">
            <v>0</v>
          </cell>
        </row>
        <row r="1324">
          <cell r="A1324">
            <v>233</v>
          </cell>
        </row>
        <row r="1324">
          <cell r="D1324">
            <v>350</v>
          </cell>
        </row>
        <row r="1325">
          <cell r="A1325">
            <v>23303</v>
          </cell>
        </row>
        <row r="1325">
          <cell r="D1325">
            <v>350</v>
          </cell>
        </row>
        <row r="1326">
          <cell r="A1326">
            <v>229</v>
          </cell>
        </row>
        <row r="1326">
          <cell r="D1326">
            <v>13273</v>
          </cell>
        </row>
        <row r="1327">
          <cell r="A1327">
            <v>22902</v>
          </cell>
        </row>
        <row r="1327">
          <cell r="D1327">
            <v>12708</v>
          </cell>
        </row>
        <row r="1328">
          <cell r="A1328">
            <v>22999</v>
          </cell>
        </row>
        <row r="1328">
          <cell r="D1328">
            <v>565</v>
          </cell>
        </row>
        <row r="1330">
          <cell r="D1330">
            <v>613443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目录"/>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D3" t="str">
            <v>2021年预算数</v>
          </cell>
        </row>
        <row r="4">
          <cell r="D4">
            <v>81585</v>
          </cell>
        </row>
        <row r="5">
          <cell r="D5">
            <v>2415</v>
          </cell>
        </row>
        <row r="6">
          <cell r="D6">
            <v>2052</v>
          </cell>
        </row>
        <row r="7">
          <cell r="D7">
            <v>153</v>
          </cell>
        </row>
        <row r="8">
          <cell r="D8">
            <v>0</v>
          </cell>
        </row>
        <row r="9">
          <cell r="D9">
            <v>120</v>
          </cell>
        </row>
        <row r="10">
          <cell r="D10">
            <v>18</v>
          </cell>
        </row>
        <row r="11">
          <cell r="D11">
            <v>0</v>
          </cell>
        </row>
        <row r="12">
          <cell r="D12">
            <v>0</v>
          </cell>
        </row>
        <row r="13">
          <cell r="D13">
            <v>1</v>
          </cell>
        </row>
        <row r="14">
          <cell r="D14">
            <v>0</v>
          </cell>
        </row>
        <row r="15">
          <cell r="D15">
            <v>71</v>
          </cell>
        </row>
        <row r="16">
          <cell r="D16">
            <v>0</v>
          </cell>
        </row>
        <row r="17">
          <cell r="D17">
            <v>2036</v>
          </cell>
        </row>
        <row r="18">
          <cell r="D18">
            <v>1862</v>
          </cell>
        </row>
        <row r="19">
          <cell r="D19">
            <v>36</v>
          </cell>
        </row>
        <row r="20">
          <cell r="D20">
            <v>0</v>
          </cell>
        </row>
        <row r="21">
          <cell r="D21">
            <v>120</v>
          </cell>
        </row>
        <row r="22">
          <cell r="D22">
            <v>18</v>
          </cell>
        </row>
        <row r="23">
          <cell r="D23">
            <v>0</v>
          </cell>
        </row>
        <row r="24">
          <cell r="D24">
            <v>0</v>
          </cell>
        </row>
        <row r="25">
          <cell r="D25">
            <v>0</v>
          </cell>
        </row>
        <row r="26">
          <cell r="D26">
            <v>20003</v>
          </cell>
        </row>
        <row r="27">
          <cell r="D27">
            <v>14371</v>
          </cell>
        </row>
        <row r="28">
          <cell r="D28">
            <v>3438</v>
          </cell>
        </row>
        <row r="29">
          <cell r="D29">
            <v>0</v>
          </cell>
        </row>
        <row r="30">
          <cell r="D30">
            <v>0</v>
          </cell>
        </row>
        <row r="31">
          <cell r="D31">
            <v>0</v>
          </cell>
        </row>
        <row r="32">
          <cell r="D32">
            <v>0</v>
          </cell>
        </row>
        <row r="33">
          <cell r="D33">
            <v>100</v>
          </cell>
        </row>
        <row r="34">
          <cell r="D34">
            <v>0</v>
          </cell>
        </row>
        <row r="35">
          <cell r="D35">
            <v>1892</v>
          </cell>
        </row>
        <row r="36">
          <cell r="D36">
            <v>202</v>
          </cell>
        </row>
        <row r="37">
          <cell r="D37">
            <v>3930</v>
          </cell>
        </row>
        <row r="38">
          <cell r="D38">
            <v>2960</v>
          </cell>
        </row>
        <row r="39">
          <cell r="D39">
            <v>128</v>
          </cell>
        </row>
        <row r="40">
          <cell r="D40">
            <v>0</v>
          </cell>
        </row>
        <row r="41">
          <cell r="D41">
            <v>86</v>
          </cell>
        </row>
        <row r="42">
          <cell r="D42">
            <v>0</v>
          </cell>
        </row>
        <row r="43">
          <cell r="D43">
            <v>0</v>
          </cell>
        </row>
        <row r="44">
          <cell r="D44">
            <v>0</v>
          </cell>
        </row>
        <row r="45">
          <cell r="D45">
            <v>0</v>
          </cell>
        </row>
        <row r="46">
          <cell r="D46">
            <v>721</v>
          </cell>
        </row>
        <row r="47">
          <cell r="D47">
            <v>35</v>
          </cell>
        </row>
        <row r="48">
          <cell r="D48">
            <v>1326</v>
          </cell>
        </row>
        <row r="49">
          <cell r="D49">
            <v>1212</v>
          </cell>
        </row>
        <row r="50">
          <cell r="D50">
            <v>18</v>
          </cell>
        </row>
        <row r="51">
          <cell r="D51">
            <v>0</v>
          </cell>
        </row>
        <row r="52">
          <cell r="D52">
            <v>0</v>
          </cell>
        </row>
        <row r="53">
          <cell r="D53">
            <v>32</v>
          </cell>
        </row>
        <row r="54">
          <cell r="D54">
            <v>0</v>
          </cell>
        </row>
        <row r="55">
          <cell r="D55">
            <v>41</v>
          </cell>
        </row>
        <row r="56">
          <cell r="D56">
            <v>23</v>
          </cell>
        </row>
        <row r="57">
          <cell r="D57">
            <v>0</v>
          </cell>
        </row>
        <row r="58">
          <cell r="D58">
            <v>0</v>
          </cell>
        </row>
        <row r="59">
          <cell r="D59">
            <v>3242</v>
          </cell>
        </row>
        <row r="60">
          <cell r="D60">
            <v>2266</v>
          </cell>
        </row>
        <row r="61">
          <cell r="D61">
            <v>575</v>
          </cell>
        </row>
        <row r="62">
          <cell r="D62">
            <v>0</v>
          </cell>
        </row>
        <row r="63">
          <cell r="D63">
            <v>0</v>
          </cell>
        </row>
        <row r="64">
          <cell r="D64">
            <v>0</v>
          </cell>
        </row>
        <row r="65">
          <cell r="D65">
            <v>0</v>
          </cell>
        </row>
        <row r="66">
          <cell r="D66">
            <v>183</v>
          </cell>
        </row>
        <row r="67">
          <cell r="D67">
            <v>18</v>
          </cell>
        </row>
        <row r="68">
          <cell r="D68">
            <v>0</v>
          </cell>
        </row>
        <row r="69">
          <cell r="D69">
            <v>200</v>
          </cell>
        </row>
        <row r="70">
          <cell r="D70">
            <v>1183</v>
          </cell>
        </row>
        <row r="71">
          <cell r="D71">
            <v>890</v>
          </cell>
        </row>
        <row r="72">
          <cell r="D72">
            <v>0</v>
          </cell>
        </row>
        <row r="73">
          <cell r="D73">
            <v>0</v>
          </cell>
        </row>
        <row r="74">
          <cell r="D74">
            <v>0</v>
          </cell>
        </row>
        <row r="75">
          <cell r="D75">
            <v>0</v>
          </cell>
        </row>
        <row r="76">
          <cell r="D76">
            <v>0</v>
          </cell>
        </row>
        <row r="77">
          <cell r="D77">
            <v>0</v>
          </cell>
        </row>
        <row r="78">
          <cell r="D78">
            <v>0</v>
          </cell>
        </row>
        <row r="79">
          <cell r="D79">
            <v>0</v>
          </cell>
        </row>
        <row r="80">
          <cell r="D80">
            <v>293</v>
          </cell>
        </row>
        <row r="81">
          <cell r="D81">
            <v>0</v>
          </cell>
        </row>
        <row r="82">
          <cell r="D82">
            <v>0</v>
          </cell>
        </row>
        <row r="83">
          <cell r="D83">
            <v>431</v>
          </cell>
        </row>
        <row r="84">
          <cell r="D84">
            <v>291</v>
          </cell>
        </row>
        <row r="85">
          <cell r="D85">
            <v>0</v>
          </cell>
        </row>
        <row r="86">
          <cell r="D86">
            <v>0</v>
          </cell>
        </row>
        <row r="87">
          <cell r="D87">
            <v>100</v>
          </cell>
        </row>
        <row r="88">
          <cell r="D88">
            <v>0</v>
          </cell>
        </row>
        <row r="89">
          <cell r="D89">
            <v>0</v>
          </cell>
        </row>
        <row r="90">
          <cell r="D90">
            <v>40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8353</v>
          </cell>
        </row>
        <row r="116">
          <cell r="D116">
            <v>8221</v>
          </cell>
        </row>
        <row r="117">
          <cell r="D117">
            <v>50</v>
          </cell>
        </row>
        <row r="118">
          <cell r="D118">
            <v>0</v>
          </cell>
        </row>
        <row r="119">
          <cell r="D119">
            <v>0</v>
          </cell>
        </row>
        <row r="120">
          <cell r="D120">
            <v>0</v>
          </cell>
        </row>
        <row r="121">
          <cell r="D121">
            <v>0</v>
          </cell>
        </row>
        <row r="122">
          <cell r="D122">
            <v>82</v>
          </cell>
        </row>
        <row r="123">
          <cell r="D123">
            <v>0</v>
          </cell>
        </row>
        <row r="124">
          <cell r="D124">
            <v>2921</v>
          </cell>
        </row>
        <row r="125">
          <cell r="D125">
            <v>2225</v>
          </cell>
        </row>
        <row r="126">
          <cell r="D126">
            <v>86</v>
          </cell>
        </row>
        <row r="127">
          <cell r="D127">
            <v>0</v>
          </cell>
        </row>
        <row r="128">
          <cell r="D128">
            <v>80</v>
          </cell>
        </row>
        <row r="129">
          <cell r="D129">
            <v>0</v>
          </cell>
        </row>
        <row r="130">
          <cell r="D130">
            <v>0</v>
          </cell>
        </row>
        <row r="131">
          <cell r="D131">
            <v>0</v>
          </cell>
        </row>
        <row r="132">
          <cell r="D132">
            <v>470</v>
          </cell>
        </row>
        <row r="133">
          <cell r="D133">
            <v>60</v>
          </cell>
        </row>
        <row r="134">
          <cell r="D134">
            <v>0</v>
          </cell>
        </row>
        <row r="135">
          <cell r="D135">
            <v>98</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98</v>
          </cell>
        </row>
        <row r="147">
          <cell r="D147">
            <v>0</v>
          </cell>
        </row>
        <row r="148">
          <cell r="D148">
            <v>55</v>
          </cell>
        </row>
        <row r="149">
          <cell r="D149">
            <v>0</v>
          </cell>
        </row>
        <row r="150">
          <cell r="D150">
            <v>0</v>
          </cell>
        </row>
        <row r="151">
          <cell r="D151">
            <v>0</v>
          </cell>
        </row>
        <row r="152">
          <cell r="D152">
            <v>55</v>
          </cell>
        </row>
        <row r="153">
          <cell r="D153">
            <v>0</v>
          </cell>
        </row>
        <row r="154">
          <cell r="D154">
            <v>0</v>
          </cell>
        </row>
        <row r="155">
          <cell r="D155">
            <v>78</v>
          </cell>
        </row>
        <row r="156">
          <cell r="D156">
            <v>78</v>
          </cell>
        </row>
        <row r="157">
          <cell r="D157">
            <v>0</v>
          </cell>
        </row>
        <row r="158">
          <cell r="D158">
            <v>0</v>
          </cell>
        </row>
        <row r="159">
          <cell r="D159">
            <v>0</v>
          </cell>
        </row>
        <row r="160">
          <cell r="D160">
            <v>0</v>
          </cell>
        </row>
        <row r="161">
          <cell r="D161">
            <v>0</v>
          </cell>
        </row>
        <row r="162">
          <cell r="D162">
            <v>0</v>
          </cell>
        </row>
        <row r="163">
          <cell r="D163">
            <v>269</v>
          </cell>
        </row>
        <row r="164">
          <cell r="D164">
            <v>28</v>
          </cell>
        </row>
        <row r="165">
          <cell r="D165">
            <v>0</v>
          </cell>
        </row>
        <row r="166">
          <cell r="D166">
            <v>0</v>
          </cell>
        </row>
        <row r="167">
          <cell r="D167">
            <v>241</v>
          </cell>
        </row>
        <row r="168">
          <cell r="D168">
            <v>0</v>
          </cell>
        </row>
        <row r="169">
          <cell r="D169">
            <v>795</v>
          </cell>
        </row>
        <row r="170">
          <cell r="D170">
            <v>793</v>
          </cell>
        </row>
        <row r="171">
          <cell r="D171">
            <v>2</v>
          </cell>
        </row>
        <row r="172">
          <cell r="D172">
            <v>0</v>
          </cell>
        </row>
        <row r="173">
          <cell r="D173">
            <v>0</v>
          </cell>
        </row>
        <row r="174">
          <cell r="D174">
            <v>0</v>
          </cell>
        </row>
        <row r="175">
          <cell r="D175">
            <v>0</v>
          </cell>
        </row>
        <row r="176">
          <cell r="D176">
            <v>1453</v>
          </cell>
        </row>
        <row r="177">
          <cell r="D177">
            <v>966</v>
          </cell>
        </row>
        <row r="178">
          <cell r="D178">
            <v>129</v>
          </cell>
        </row>
        <row r="179">
          <cell r="D179">
            <v>0</v>
          </cell>
        </row>
        <row r="180">
          <cell r="D180">
            <v>53</v>
          </cell>
        </row>
        <row r="181">
          <cell r="D181">
            <v>137</v>
          </cell>
        </row>
        <row r="182">
          <cell r="D182">
            <v>168</v>
          </cell>
        </row>
        <row r="183">
          <cell r="D183">
            <v>6759</v>
          </cell>
        </row>
        <row r="184">
          <cell r="D184">
            <v>5311</v>
          </cell>
        </row>
        <row r="185">
          <cell r="D185">
            <v>1015</v>
          </cell>
        </row>
        <row r="186">
          <cell r="D186">
            <v>0</v>
          </cell>
        </row>
        <row r="187">
          <cell r="D187">
            <v>0</v>
          </cell>
        </row>
        <row r="188">
          <cell r="D188">
            <v>433</v>
          </cell>
        </row>
        <row r="189">
          <cell r="D189">
            <v>0</v>
          </cell>
        </row>
        <row r="190">
          <cell r="D190">
            <v>5301</v>
          </cell>
        </row>
        <row r="191">
          <cell r="D191">
            <v>2182</v>
          </cell>
        </row>
        <row r="192">
          <cell r="D192">
            <v>3111</v>
          </cell>
        </row>
        <row r="193">
          <cell r="D193">
            <v>0</v>
          </cell>
        </row>
        <row r="194">
          <cell r="D194">
            <v>0</v>
          </cell>
        </row>
        <row r="195">
          <cell r="D195">
            <v>8</v>
          </cell>
        </row>
        <row r="196">
          <cell r="D196">
            <v>0</v>
          </cell>
        </row>
        <row r="197">
          <cell r="D197">
            <v>6216</v>
          </cell>
        </row>
        <row r="198">
          <cell r="D198">
            <v>1086</v>
          </cell>
        </row>
        <row r="199">
          <cell r="D199">
            <v>5130</v>
          </cell>
        </row>
        <row r="200">
          <cell r="D200">
            <v>0</v>
          </cell>
        </row>
        <row r="201">
          <cell r="D201">
            <v>0</v>
          </cell>
        </row>
        <row r="202">
          <cell r="D202">
            <v>0</v>
          </cell>
        </row>
        <row r="203">
          <cell r="D203">
            <v>0</v>
          </cell>
        </row>
        <row r="204">
          <cell r="D204">
            <v>1443</v>
          </cell>
        </row>
        <row r="205">
          <cell r="D205">
            <v>1033</v>
          </cell>
        </row>
        <row r="206">
          <cell r="D206">
            <v>30</v>
          </cell>
        </row>
        <row r="207">
          <cell r="D207">
            <v>0</v>
          </cell>
        </row>
        <row r="208">
          <cell r="D208">
            <v>120</v>
          </cell>
        </row>
        <row r="209">
          <cell r="D209">
            <v>0</v>
          </cell>
        </row>
        <row r="210">
          <cell r="D210">
            <v>195</v>
          </cell>
        </row>
        <row r="211">
          <cell r="D211">
            <v>65</v>
          </cell>
        </row>
        <row r="212">
          <cell r="D212">
            <v>0</v>
          </cell>
        </row>
        <row r="213">
          <cell r="D213">
            <v>0</v>
          </cell>
        </row>
        <row r="214">
          <cell r="D214">
            <v>0</v>
          </cell>
        </row>
        <row r="215">
          <cell r="D215">
            <v>0</v>
          </cell>
        </row>
        <row r="216">
          <cell r="D216">
            <v>0</v>
          </cell>
        </row>
        <row r="217">
          <cell r="D217">
            <v>0</v>
          </cell>
        </row>
        <row r="218">
          <cell r="D218">
            <v>20</v>
          </cell>
        </row>
        <row r="219">
          <cell r="D219">
            <v>0</v>
          </cell>
        </row>
        <row r="220">
          <cell r="D220">
            <v>0</v>
          </cell>
        </row>
        <row r="221">
          <cell r="D221">
            <v>0</v>
          </cell>
        </row>
        <row r="222">
          <cell r="D222">
            <v>0</v>
          </cell>
        </row>
        <row r="223">
          <cell r="D223">
            <v>20</v>
          </cell>
        </row>
        <row r="224">
          <cell r="D224">
            <v>1615</v>
          </cell>
        </row>
        <row r="225">
          <cell r="D225">
            <v>242</v>
          </cell>
        </row>
        <row r="226">
          <cell r="D226">
            <v>72</v>
          </cell>
        </row>
        <row r="227">
          <cell r="D227">
            <v>0</v>
          </cell>
        </row>
        <row r="228">
          <cell r="D228">
            <v>0</v>
          </cell>
        </row>
        <row r="229">
          <cell r="D229">
            <v>216</v>
          </cell>
        </row>
        <row r="230">
          <cell r="D230">
            <v>1085</v>
          </cell>
        </row>
        <row r="231">
          <cell r="D231">
            <v>6408</v>
          </cell>
        </row>
        <row r="232">
          <cell r="D232">
            <v>3770</v>
          </cell>
        </row>
        <row r="233">
          <cell r="D233">
            <v>0</v>
          </cell>
        </row>
        <row r="234">
          <cell r="D234">
            <v>0</v>
          </cell>
        </row>
        <row r="235">
          <cell r="D235">
            <v>0</v>
          </cell>
        </row>
        <row r="236">
          <cell r="D236">
            <v>10</v>
          </cell>
        </row>
        <row r="237">
          <cell r="D237">
            <v>0</v>
          </cell>
        </row>
        <row r="238">
          <cell r="D238">
            <v>0</v>
          </cell>
        </row>
        <row r="239">
          <cell r="D239">
            <v>26</v>
          </cell>
        </row>
        <row r="240">
          <cell r="D240">
            <v>0</v>
          </cell>
        </row>
        <row r="241">
          <cell r="D241">
            <v>0</v>
          </cell>
        </row>
        <row r="242">
          <cell r="D242">
            <v>463</v>
          </cell>
        </row>
        <row r="243">
          <cell r="D243">
            <v>285</v>
          </cell>
        </row>
        <row r="244">
          <cell r="D244">
            <v>1854</v>
          </cell>
        </row>
        <row r="245">
          <cell r="D245">
            <v>0</v>
          </cell>
        </row>
        <row r="246">
          <cell r="D246">
            <v>5235</v>
          </cell>
        </row>
        <row r="247">
          <cell r="D247">
            <v>0</v>
          </cell>
        </row>
        <row r="248">
          <cell r="D248">
            <v>5235</v>
          </cell>
        </row>
        <row r="249">
          <cell r="D249">
            <v>0</v>
          </cell>
        </row>
        <row r="250">
          <cell r="D250">
            <v>0</v>
          </cell>
        </row>
        <row r="251">
          <cell r="D251">
            <v>0</v>
          </cell>
        </row>
        <row r="252">
          <cell r="D252">
            <v>1160</v>
          </cell>
        </row>
        <row r="253">
          <cell r="D253">
            <v>134</v>
          </cell>
        </row>
        <row r="254">
          <cell r="D254">
            <v>134</v>
          </cell>
        </row>
        <row r="255">
          <cell r="D255">
            <v>0</v>
          </cell>
        </row>
        <row r="256">
          <cell r="D256">
            <v>0</v>
          </cell>
        </row>
        <row r="257">
          <cell r="D257">
            <v>0</v>
          </cell>
        </row>
        <row r="258">
          <cell r="D258">
            <v>0</v>
          </cell>
        </row>
        <row r="259">
          <cell r="D259">
            <v>1026</v>
          </cell>
        </row>
        <row r="260">
          <cell r="D260">
            <v>7</v>
          </cell>
        </row>
        <row r="261">
          <cell r="D261">
            <v>0</v>
          </cell>
        </row>
        <row r="262">
          <cell r="D262">
            <v>200</v>
          </cell>
        </row>
        <row r="263">
          <cell r="D263">
            <v>0</v>
          </cell>
        </row>
        <row r="264">
          <cell r="D264">
            <v>11</v>
          </cell>
        </row>
        <row r="265">
          <cell r="D265">
            <v>112</v>
          </cell>
        </row>
        <row r="266">
          <cell r="D266">
            <v>532</v>
          </cell>
        </row>
        <row r="267">
          <cell r="D267">
            <v>0</v>
          </cell>
        </row>
        <row r="268">
          <cell r="D268">
            <v>164</v>
          </cell>
        </row>
        <row r="269">
          <cell r="D269">
            <v>0</v>
          </cell>
        </row>
        <row r="270">
          <cell r="D270">
            <v>0</v>
          </cell>
        </row>
        <row r="271">
          <cell r="D271">
            <v>38187</v>
          </cell>
        </row>
        <row r="272">
          <cell r="D272">
            <v>187</v>
          </cell>
        </row>
        <row r="273">
          <cell r="D273">
            <v>187</v>
          </cell>
        </row>
        <row r="274">
          <cell r="D274">
            <v>0</v>
          </cell>
        </row>
        <row r="275">
          <cell r="D275">
            <v>35799</v>
          </cell>
        </row>
        <row r="276">
          <cell r="D276">
            <v>21244</v>
          </cell>
        </row>
        <row r="277">
          <cell r="D277">
            <v>5989</v>
          </cell>
        </row>
        <row r="278">
          <cell r="D278">
            <v>0</v>
          </cell>
        </row>
        <row r="279">
          <cell r="D279">
            <v>2904</v>
          </cell>
        </row>
        <row r="280">
          <cell r="D280">
            <v>462</v>
          </cell>
        </row>
        <row r="281">
          <cell r="D281">
            <v>1340</v>
          </cell>
        </row>
        <row r="282">
          <cell r="D282">
            <v>0</v>
          </cell>
        </row>
        <row r="283">
          <cell r="D283">
            <v>0</v>
          </cell>
        </row>
        <row r="284">
          <cell r="D284">
            <v>44</v>
          </cell>
        </row>
        <row r="285">
          <cell r="D285">
            <v>3816</v>
          </cell>
        </row>
        <row r="286">
          <cell r="D286">
            <v>97</v>
          </cell>
        </row>
        <row r="287">
          <cell r="D287">
            <v>0</v>
          </cell>
        </row>
        <row r="288">
          <cell r="D288">
            <v>0</v>
          </cell>
        </row>
        <row r="289">
          <cell r="D289">
            <v>0</v>
          </cell>
        </row>
        <row r="290">
          <cell r="D290">
            <v>0</v>
          </cell>
        </row>
        <row r="291">
          <cell r="D291">
            <v>0</v>
          </cell>
        </row>
        <row r="292">
          <cell r="D292">
            <v>97</v>
          </cell>
        </row>
        <row r="293">
          <cell r="D293">
            <v>187</v>
          </cell>
        </row>
        <row r="294">
          <cell r="D294">
            <v>167</v>
          </cell>
        </row>
        <row r="295">
          <cell r="D295">
            <v>0</v>
          </cell>
        </row>
        <row r="296">
          <cell r="D296">
            <v>0</v>
          </cell>
        </row>
        <row r="297">
          <cell r="D297">
            <v>0</v>
          </cell>
        </row>
        <row r="298">
          <cell r="D298">
            <v>0</v>
          </cell>
        </row>
        <row r="299">
          <cell r="D299">
            <v>10</v>
          </cell>
        </row>
        <row r="300">
          <cell r="D300">
            <v>10</v>
          </cell>
        </row>
        <row r="301">
          <cell r="D301">
            <v>242</v>
          </cell>
        </row>
        <row r="302">
          <cell r="D302">
            <v>92</v>
          </cell>
        </row>
        <row r="303">
          <cell r="D303">
            <v>132</v>
          </cell>
        </row>
        <row r="304">
          <cell r="D304">
            <v>0</v>
          </cell>
        </row>
        <row r="305">
          <cell r="D305">
            <v>0</v>
          </cell>
        </row>
        <row r="306">
          <cell r="D306">
            <v>0</v>
          </cell>
        </row>
        <row r="307">
          <cell r="D307">
            <v>0</v>
          </cell>
        </row>
        <row r="308">
          <cell r="D308">
            <v>8</v>
          </cell>
        </row>
        <row r="309">
          <cell r="D309">
            <v>10</v>
          </cell>
        </row>
        <row r="310">
          <cell r="D310">
            <v>1675</v>
          </cell>
        </row>
        <row r="311">
          <cell r="D311">
            <v>1213</v>
          </cell>
        </row>
        <row r="312">
          <cell r="D312">
            <v>66</v>
          </cell>
        </row>
        <row r="313">
          <cell r="D313">
            <v>0</v>
          </cell>
        </row>
        <row r="314">
          <cell r="D314">
            <v>0</v>
          </cell>
        </row>
        <row r="315">
          <cell r="D315">
            <v>20</v>
          </cell>
        </row>
        <row r="316">
          <cell r="D316">
            <v>0</v>
          </cell>
        </row>
        <row r="317">
          <cell r="D317">
            <v>163</v>
          </cell>
        </row>
        <row r="318">
          <cell r="D318">
            <v>8</v>
          </cell>
        </row>
        <row r="319">
          <cell r="D319">
            <v>0</v>
          </cell>
        </row>
        <row r="320">
          <cell r="D320">
            <v>0</v>
          </cell>
        </row>
        <row r="321">
          <cell r="D321">
            <v>0</v>
          </cell>
        </row>
        <row r="322">
          <cell r="D322">
            <v>10</v>
          </cell>
        </row>
        <row r="323">
          <cell r="D323">
            <v>0</v>
          </cell>
        </row>
        <row r="324">
          <cell r="D324">
            <v>23</v>
          </cell>
        </row>
        <row r="325">
          <cell r="D325">
            <v>172</v>
          </cell>
        </row>
        <row r="326">
          <cell r="D326">
            <v>0</v>
          </cell>
        </row>
        <row r="327">
          <cell r="D327">
            <v>0</v>
          </cell>
        </row>
        <row r="328">
          <cell r="D328">
            <v>0</v>
          </cell>
        </row>
        <row r="329">
          <cell r="D329">
            <v>0</v>
          </cell>
        </row>
        <row r="330">
          <cell r="D330">
            <v>0</v>
          </cell>
        </row>
        <row r="331">
          <cell r="D331">
            <v>0</v>
          </cell>
        </row>
        <row r="332">
          <cell r="D332">
            <v>0</v>
          </cell>
        </row>
        <row r="333">
          <cell r="D333">
            <v>0</v>
          </cell>
        </row>
        <row r="334">
          <cell r="D334">
            <v>0</v>
          </cell>
        </row>
        <row r="335">
          <cell r="D335">
            <v>0</v>
          </cell>
        </row>
        <row r="336">
          <cell r="D336">
            <v>0</v>
          </cell>
        </row>
        <row r="337">
          <cell r="D337">
            <v>0</v>
          </cell>
        </row>
        <row r="338">
          <cell r="D338">
            <v>0</v>
          </cell>
        </row>
        <row r="339">
          <cell r="D339">
            <v>0</v>
          </cell>
        </row>
        <row r="340">
          <cell r="D340">
            <v>0</v>
          </cell>
        </row>
        <row r="341">
          <cell r="D341">
            <v>0</v>
          </cell>
        </row>
        <row r="342">
          <cell r="D342">
            <v>0</v>
          </cell>
        </row>
        <row r="343">
          <cell r="D343">
            <v>0</v>
          </cell>
        </row>
        <row r="344">
          <cell r="D344">
            <v>0</v>
          </cell>
        </row>
        <row r="345">
          <cell r="D345">
            <v>0</v>
          </cell>
        </row>
        <row r="346">
          <cell r="D346">
            <v>0</v>
          </cell>
        </row>
        <row r="347">
          <cell r="D347">
            <v>0</v>
          </cell>
        </row>
        <row r="348">
          <cell r="D348">
            <v>0</v>
          </cell>
        </row>
        <row r="349">
          <cell r="D349">
            <v>0</v>
          </cell>
        </row>
        <row r="350">
          <cell r="D350">
            <v>0</v>
          </cell>
        </row>
        <row r="351">
          <cell r="D351">
            <v>0</v>
          </cell>
        </row>
        <row r="352">
          <cell r="D352">
            <v>0</v>
          </cell>
        </row>
        <row r="353">
          <cell r="D353">
            <v>0</v>
          </cell>
        </row>
        <row r="354">
          <cell r="D354">
            <v>0</v>
          </cell>
        </row>
        <row r="355">
          <cell r="D355">
            <v>0</v>
          </cell>
        </row>
        <row r="356">
          <cell r="D356">
            <v>0</v>
          </cell>
        </row>
        <row r="357">
          <cell r="D357">
            <v>0</v>
          </cell>
        </row>
        <row r="358">
          <cell r="D358">
            <v>0</v>
          </cell>
        </row>
        <row r="359">
          <cell r="D359">
            <v>0</v>
          </cell>
        </row>
        <row r="360">
          <cell r="D360">
            <v>0</v>
          </cell>
        </row>
        <row r="361">
          <cell r="D361">
            <v>0</v>
          </cell>
        </row>
        <row r="362">
          <cell r="D362">
            <v>0</v>
          </cell>
        </row>
        <row r="363">
          <cell r="D363">
            <v>45403</v>
          </cell>
        </row>
        <row r="364">
          <cell r="D364">
            <v>3995</v>
          </cell>
        </row>
        <row r="365">
          <cell r="D365">
            <v>1107</v>
          </cell>
        </row>
        <row r="366">
          <cell r="D366">
            <v>232</v>
          </cell>
        </row>
        <row r="367">
          <cell r="D367">
            <v>0</v>
          </cell>
        </row>
        <row r="368">
          <cell r="D368">
            <v>2656</v>
          </cell>
        </row>
        <row r="369">
          <cell r="D369">
            <v>15801</v>
          </cell>
        </row>
        <row r="370">
          <cell r="D370">
            <v>4647</v>
          </cell>
        </row>
        <row r="371">
          <cell r="D371">
            <v>0</v>
          </cell>
        </row>
        <row r="372">
          <cell r="D372">
            <v>0</v>
          </cell>
        </row>
        <row r="373">
          <cell r="D373">
            <v>10815</v>
          </cell>
        </row>
        <row r="374">
          <cell r="D374">
            <v>0</v>
          </cell>
        </row>
        <row r="375">
          <cell r="D375">
            <v>0</v>
          </cell>
        </row>
        <row r="376">
          <cell r="D376">
            <v>0</v>
          </cell>
        </row>
        <row r="377">
          <cell r="D377">
            <v>339</v>
          </cell>
        </row>
        <row r="378">
          <cell r="D378">
            <v>19003</v>
          </cell>
        </row>
        <row r="379">
          <cell r="D379">
            <v>0</v>
          </cell>
        </row>
        <row r="380">
          <cell r="D380">
            <v>13735</v>
          </cell>
        </row>
        <row r="381">
          <cell r="D381">
            <v>55</v>
          </cell>
        </row>
        <row r="382">
          <cell r="D382">
            <v>5213</v>
          </cell>
        </row>
        <row r="383">
          <cell r="D383">
            <v>0</v>
          </cell>
        </row>
        <row r="384">
          <cell r="D384">
            <v>0</v>
          </cell>
        </row>
        <row r="385">
          <cell r="D385">
            <v>0</v>
          </cell>
        </row>
        <row r="386">
          <cell r="D386">
            <v>0</v>
          </cell>
        </row>
        <row r="387">
          <cell r="D387">
            <v>0</v>
          </cell>
        </row>
        <row r="388">
          <cell r="D388">
            <v>0</v>
          </cell>
        </row>
        <row r="389">
          <cell r="D389">
            <v>0</v>
          </cell>
        </row>
        <row r="390">
          <cell r="D390">
            <v>0</v>
          </cell>
        </row>
        <row r="391">
          <cell r="D391">
            <v>0</v>
          </cell>
        </row>
        <row r="392">
          <cell r="D392">
            <v>0</v>
          </cell>
        </row>
        <row r="393">
          <cell r="D393">
            <v>0</v>
          </cell>
        </row>
        <row r="394">
          <cell r="D394">
            <v>0</v>
          </cell>
        </row>
        <row r="395">
          <cell r="D395">
            <v>0</v>
          </cell>
        </row>
        <row r="396">
          <cell r="D396">
            <v>0</v>
          </cell>
        </row>
        <row r="397">
          <cell r="D397">
            <v>0</v>
          </cell>
        </row>
        <row r="398">
          <cell r="D398">
            <v>2303</v>
          </cell>
        </row>
        <row r="399">
          <cell r="D399">
            <v>2303</v>
          </cell>
        </row>
        <row r="400">
          <cell r="D400">
            <v>0</v>
          </cell>
        </row>
        <row r="401">
          <cell r="D401">
            <v>0</v>
          </cell>
        </row>
        <row r="402">
          <cell r="D402">
            <v>2889</v>
          </cell>
        </row>
        <row r="403">
          <cell r="D403">
            <v>0</v>
          </cell>
        </row>
        <row r="404">
          <cell r="D404">
            <v>2889</v>
          </cell>
        </row>
        <row r="405">
          <cell r="D405">
            <v>0</v>
          </cell>
        </row>
        <row r="406">
          <cell r="D406">
            <v>0</v>
          </cell>
        </row>
        <row r="407">
          <cell r="D407">
            <v>0</v>
          </cell>
        </row>
        <row r="408">
          <cell r="D408">
            <v>975</v>
          </cell>
        </row>
        <row r="409">
          <cell r="D409">
            <v>0</v>
          </cell>
        </row>
        <row r="410">
          <cell r="D410">
            <v>0</v>
          </cell>
        </row>
        <row r="411">
          <cell r="D411">
            <v>0</v>
          </cell>
        </row>
        <row r="412">
          <cell r="D412">
            <v>0</v>
          </cell>
        </row>
        <row r="413">
          <cell r="D413">
            <v>0</v>
          </cell>
        </row>
        <row r="414">
          <cell r="D414">
            <v>975</v>
          </cell>
        </row>
        <row r="415">
          <cell r="D415">
            <v>437</v>
          </cell>
        </row>
        <row r="416">
          <cell r="D416">
            <v>437</v>
          </cell>
        </row>
        <row r="417">
          <cell r="D417">
            <v>26422</v>
          </cell>
        </row>
        <row r="418">
          <cell r="D418">
            <v>902</v>
          </cell>
        </row>
        <row r="419">
          <cell r="D419">
            <v>729</v>
          </cell>
        </row>
        <row r="420">
          <cell r="D420">
            <v>173</v>
          </cell>
        </row>
        <row r="421">
          <cell r="D421">
            <v>0</v>
          </cell>
        </row>
        <row r="422">
          <cell r="D422">
            <v>0</v>
          </cell>
        </row>
        <row r="423">
          <cell r="D423">
            <v>74</v>
          </cell>
        </row>
        <row r="424">
          <cell r="D424">
            <v>0</v>
          </cell>
        </row>
        <row r="425">
          <cell r="D425">
            <v>0</v>
          </cell>
        </row>
        <row r="426">
          <cell r="D426">
            <v>0</v>
          </cell>
        </row>
        <row r="427">
          <cell r="D427">
            <v>0</v>
          </cell>
        </row>
        <row r="428">
          <cell r="D428">
            <v>0</v>
          </cell>
        </row>
        <row r="429">
          <cell r="D429">
            <v>0</v>
          </cell>
        </row>
        <row r="430">
          <cell r="D430">
            <v>74</v>
          </cell>
        </row>
        <row r="431">
          <cell r="D431">
            <v>0</v>
          </cell>
        </row>
        <row r="432">
          <cell r="D432">
            <v>909</v>
          </cell>
        </row>
        <row r="433">
          <cell r="D433">
            <v>168</v>
          </cell>
        </row>
        <row r="434">
          <cell r="D434">
            <v>741</v>
          </cell>
        </row>
        <row r="435">
          <cell r="D435">
            <v>0</v>
          </cell>
        </row>
        <row r="436">
          <cell r="D436">
            <v>0</v>
          </cell>
        </row>
        <row r="437">
          <cell r="D437">
            <v>0</v>
          </cell>
        </row>
        <row r="438">
          <cell r="D438">
            <v>2186</v>
          </cell>
        </row>
        <row r="439">
          <cell r="D439">
            <v>156</v>
          </cell>
        </row>
        <row r="440">
          <cell r="D440">
            <v>2000</v>
          </cell>
        </row>
        <row r="441">
          <cell r="D441">
            <v>0</v>
          </cell>
        </row>
        <row r="442">
          <cell r="D442">
            <v>30</v>
          </cell>
        </row>
        <row r="443">
          <cell r="D443">
            <v>0</v>
          </cell>
        </row>
        <row r="444">
          <cell r="D444">
            <v>0</v>
          </cell>
        </row>
        <row r="445">
          <cell r="D445">
            <v>0</v>
          </cell>
        </row>
        <row r="446">
          <cell r="D446">
            <v>0</v>
          </cell>
        </row>
        <row r="447">
          <cell r="D447">
            <v>0</v>
          </cell>
        </row>
        <row r="448">
          <cell r="D448">
            <v>232</v>
          </cell>
        </row>
        <row r="449">
          <cell r="D449">
            <v>232</v>
          </cell>
        </row>
        <row r="450">
          <cell r="D450">
            <v>0</v>
          </cell>
        </row>
        <row r="451">
          <cell r="D451">
            <v>0</v>
          </cell>
        </row>
        <row r="452">
          <cell r="D452">
            <v>0</v>
          </cell>
        </row>
        <row r="453">
          <cell r="D453">
            <v>92</v>
          </cell>
        </row>
        <row r="454">
          <cell r="D454">
            <v>0</v>
          </cell>
        </row>
        <row r="455">
          <cell r="D455">
            <v>21</v>
          </cell>
        </row>
        <row r="456">
          <cell r="D456">
            <v>0</v>
          </cell>
        </row>
        <row r="457">
          <cell r="D457">
            <v>30</v>
          </cell>
        </row>
        <row r="458">
          <cell r="D458">
            <v>0</v>
          </cell>
        </row>
        <row r="459">
          <cell r="D459">
            <v>41</v>
          </cell>
        </row>
        <row r="460">
          <cell r="D460">
            <v>0</v>
          </cell>
        </row>
        <row r="461">
          <cell r="D461">
            <v>0</v>
          </cell>
        </row>
        <row r="462">
          <cell r="D462">
            <v>0</v>
          </cell>
        </row>
        <row r="463">
          <cell r="D463">
            <v>0</v>
          </cell>
        </row>
        <row r="464">
          <cell r="D464">
            <v>0</v>
          </cell>
        </row>
        <row r="465">
          <cell r="D465">
            <v>0</v>
          </cell>
        </row>
        <row r="466">
          <cell r="D466">
            <v>0</v>
          </cell>
        </row>
        <row r="467">
          <cell r="D467">
            <v>0</v>
          </cell>
        </row>
        <row r="468">
          <cell r="D468">
            <v>22027</v>
          </cell>
        </row>
        <row r="469">
          <cell r="D469">
            <v>0</v>
          </cell>
        </row>
        <row r="470">
          <cell r="D470">
            <v>0</v>
          </cell>
        </row>
        <row r="471">
          <cell r="D471">
            <v>0</v>
          </cell>
        </row>
        <row r="472">
          <cell r="D472">
            <v>22027</v>
          </cell>
        </row>
        <row r="473">
          <cell r="D473">
            <v>15495</v>
          </cell>
        </row>
        <row r="474">
          <cell r="D474">
            <v>6150</v>
          </cell>
        </row>
        <row r="475">
          <cell r="D475">
            <v>943</v>
          </cell>
        </row>
        <row r="476">
          <cell r="D476">
            <v>332</v>
          </cell>
        </row>
        <row r="477">
          <cell r="D477">
            <v>0</v>
          </cell>
        </row>
        <row r="478">
          <cell r="D478">
            <v>681</v>
          </cell>
        </row>
        <row r="479">
          <cell r="D479">
            <v>0</v>
          </cell>
        </row>
        <row r="480">
          <cell r="D480">
            <v>0</v>
          </cell>
        </row>
        <row r="481">
          <cell r="D481">
            <v>2344</v>
          </cell>
        </row>
        <row r="482">
          <cell r="D482">
            <v>0</v>
          </cell>
        </row>
        <row r="483">
          <cell r="D483">
            <v>502</v>
          </cell>
        </row>
        <row r="484">
          <cell r="D484">
            <v>0</v>
          </cell>
        </row>
        <row r="485">
          <cell r="D485">
            <v>203</v>
          </cell>
        </row>
        <row r="486">
          <cell r="D486">
            <v>12</v>
          </cell>
        </row>
        <row r="487">
          <cell r="D487">
            <v>0</v>
          </cell>
        </row>
        <row r="488">
          <cell r="D488">
            <v>20</v>
          </cell>
        </row>
        <row r="489">
          <cell r="D489">
            <v>1113</v>
          </cell>
        </row>
        <row r="490">
          <cell r="D490">
            <v>912</v>
          </cell>
        </row>
        <row r="491">
          <cell r="D491">
            <v>0</v>
          </cell>
        </row>
        <row r="492">
          <cell r="D492">
            <v>0</v>
          </cell>
        </row>
        <row r="493">
          <cell r="D493">
            <v>0</v>
          </cell>
        </row>
        <row r="494">
          <cell r="D494">
            <v>34</v>
          </cell>
        </row>
        <row r="495">
          <cell r="D495">
            <v>690</v>
          </cell>
        </row>
        <row r="496">
          <cell r="D496">
            <v>0</v>
          </cell>
        </row>
        <row r="497">
          <cell r="D497">
            <v>188</v>
          </cell>
        </row>
        <row r="498">
          <cell r="D498">
            <v>822</v>
          </cell>
        </row>
        <row r="499">
          <cell r="D499">
            <v>256</v>
          </cell>
        </row>
        <row r="500">
          <cell r="D500">
            <v>69</v>
          </cell>
        </row>
        <row r="501">
          <cell r="D501">
            <v>0</v>
          </cell>
        </row>
        <row r="502">
          <cell r="D502">
            <v>0</v>
          </cell>
        </row>
        <row r="503">
          <cell r="D503">
            <v>50</v>
          </cell>
        </row>
        <row r="504">
          <cell r="D504">
            <v>0</v>
          </cell>
        </row>
        <row r="505">
          <cell r="D505">
            <v>352</v>
          </cell>
        </row>
        <row r="506">
          <cell r="D506">
            <v>85</v>
          </cell>
        </row>
        <row r="507">
          <cell r="D507">
            <v>10</v>
          </cell>
        </row>
        <row r="508">
          <cell r="D508">
            <v>0</v>
          </cell>
        </row>
        <row r="509">
          <cell r="D509">
            <v>3069</v>
          </cell>
        </row>
        <row r="510">
          <cell r="D510">
            <v>0</v>
          </cell>
        </row>
        <row r="511">
          <cell r="D511">
            <v>0</v>
          </cell>
        </row>
        <row r="512">
          <cell r="D512">
            <v>0</v>
          </cell>
        </row>
        <row r="513">
          <cell r="D513">
            <v>0</v>
          </cell>
        </row>
        <row r="514">
          <cell r="D514">
            <v>3069</v>
          </cell>
        </row>
        <row r="515">
          <cell r="D515">
            <v>0</v>
          </cell>
        </row>
        <row r="516">
          <cell r="D516">
            <v>0</v>
          </cell>
        </row>
        <row r="517">
          <cell r="D517">
            <v>0</v>
          </cell>
        </row>
        <row r="518">
          <cell r="D518">
            <v>4106</v>
          </cell>
        </row>
        <row r="519">
          <cell r="D519">
            <v>232</v>
          </cell>
        </row>
        <row r="520">
          <cell r="D520">
            <v>24</v>
          </cell>
        </row>
        <row r="521">
          <cell r="D521">
            <v>0</v>
          </cell>
        </row>
        <row r="522">
          <cell r="D522">
            <v>0</v>
          </cell>
        </row>
        <row r="523">
          <cell r="D523">
            <v>0</v>
          </cell>
        </row>
        <row r="524">
          <cell r="D524">
            <v>0</v>
          </cell>
        </row>
        <row r="525">
          <cell r="D525">
            <v>0</v>
          </cell>
        </row>
        <row r="526">
          <cell r="D526">
            <v>3850</v>
          </cell>
        </row>
        <row r="527">
          <cell r="D527">
            <v>0</v>
          </cell>
        </row>
        <row r="528">
          <cell r="D528">
            <v>436</v>
          </cell>
        </row>
        <row r="529">
          <cell r="D529">
            <v>0</v>
          </cell>
        </row>
        <row r="530">
          <cell r="D530">
            <v>0</v>
          </cell>
        </row>
        <row r="531">
          <cell r="D531">
            <v>436</v>
          </cell>
        </row>
        <row r="532">
          <cell r="D532">
            <v>66685</v>
          </cell>
        </row>
        <row r="533">
          <cell r="D533">
            <v>4889</v>
          </cell>
        </row>
        <row r="534">
          <cell r="D534">
            <v>2790</v>
          </cell>
        </row>
        <row r="535">
          <cell r="D535">
            <v>144</v>
          </cell>
        </row>
        <row r="536">
          <cell r="D536">
            <v>0</v>
          </cell>
        </row>
        <row r="537">
          <cell r="D537">
            <v>0</v>
          </cell>
        </row>
        <row r="538">
          <cell r="D538">
            <v>0</v>
          </cell>
        </row>
        <row r="539">
          <cell r="D539">
            <v>6</v>
          </cell>
        </row>
        <row r="540">
          <cell r="D540">
            <v>0</v>
          </cell>
        </row>
        <row r="541">
          <cell r="D541">
            <v>89</v>
          </cell>
        </row>
        <row r="542">
          <cell r="D542">
            <v>53</v>
          </cell>
        </row>
        <row r="543">
          <cell r="D543">
            <v>0</v>
          </cell>
        </row>
        <row r="544">
          <cell r="D544">
            <v>0</v>
          </cell>
        </row>
        <row r="545">
          <cell r="D545">
            <v>0</v>
          </cell>
        </row>
        <row r="546">
          <cell r="D546">
            <v>0</v>
          </cell>
        </row>
        <row r="547">
          <cell r="D547">
            <v>0</v>
          </cell>
        </row>
        <row r="548">
          <cell r="D548">
            <v>0</v>
          </cell>
        </row>
        <row r="549">
          <cell r="D549">
            <v>794</v>
          </cell>
        </row>
        <row r="550">
          <cell r="D550">
            <v>956</v>
          </cell>
        </row>
        <row r="551">
          <cell r="D551">
            <v>57</v>
          </cell>
        </row>
        <row r="552">
          <cell r="D552">
            <v>935</v>
          </cell>
        </row>
        <row r="553">
          <cell r="D553">
            <v>521</v>
          </cell>
        </row>
        <row r="554">
          <cell r="D554">
            <v>142</v>
          </cell>
        </row>
        <row r="555">
          <cell r="D555">
            <v>0</v>
          </cell>
        </row>
        <row r="556">
          <cell r="D556">
            <v>85</v>
          </cell>
        </row>
        <row r="557">
          <cell r="D557">
            <v>0</v>
          </cell>
        </row>
        <row r="558">
          <cell r="D558">
            <v>20</v>
          </cell>
        </row>
        <row r="559">
          <cell r="D559">
            <v>167</v>
          </cell>
        </row>
        <row r="560">
          <cell r="D560">
            <v>0</v>
          </cell>
        </row>
        <row r="561">
          <cell r="D561">
            <v>0</v>
          </cell>
        </row>
        <row r="562">
          <cell r="D562">
            <v>55745</v>
          </cell>
        </row>
        <row r="563">
          <cell r="D563">
            <v>8547</v>
          </cell>
        </row>
        <row r="564">
          <cell r="D564">
            <v>12884</v>
          </cell>
        </row>
        <row r="565">
          <cell r="D565">
            <v>1842</v>
          </cell>
        </row>
        <row r="566">
          <cell r="D566">
            <v>17827</v>
          </cell>
        </row>
        <row r="567">
          <cell r="D567">
            <v>5628</v>
          </cell>
        </row>
        <row r="568">
          <cell r="D568">
            <v>8345</v>
          </cell>
        </row>
        <row r="569">
          <cell r="D569">
            <v>0</v>
          </cell>
        </row>
        <row r="570">
          <cell r="D570">
            <v>672</v>
          </cell>
        </row>
        <row r="571">
          <cell r="D571">
            <v>0</v>
          </cell>
        </row>
        <row r="572">
          <cell r="D572">
            <v>0</v>
          </cell>
        </row>
        <row r="573">
          <cell r="D573">
            <v>0</v>
          </cell>
        </row>
        <row r="574">
          <cell r="D574">
            <v>0</v>
          </cell>
        </row>
        <row r="575">
          <cell r="D575">
            <v>109</v>
          </cell>
        </row>
        <row r="576">
          <cell r="D576">
            <v>0</v>
          </cell>
        </row>
        <row r="577">
          <cell r="D577">
            <v>0</v>
          </cell>
        </row>
        <row r="578">
          <cell r="D578">
            <v>0</v>
          </cell>
        </row>
        <row r="579">
          <cell r="D579">
            <v>0</v>
          </cell>
        </row>
        <row r="580">
          <cell r="D580">
            <v>0</v>
          </cell>
        </row>
        <row r="581">
          <cell r="D581">
            <v>0</v>
          </cell>
        </row>
        <row r="582">
          <cell r="D582">
            <v>0</v>
          </cell>
        </row>
        <row r="583">
          <cell r="D583">
            <v>0</v>
          </cell>
        </row>
        <row r="584">
          <cell r="D584">
            <v>109</v>
          </cell>
        </row>
        <row r="585">
          <cell r="D585">
            <v>297</v>
          </cell>
        </row>
        <row r="586">
          <cell r="D586">
            <v>0</v>
          </cell>
        </row>
        <row r="587">
          <cell r="D587">
            <v>0</v>
          </cell>
        </row>
        <row r="588">
          <cell r="D588">
            <v>0</v>
          </cell>
        </row>
        <row r="589">
          <cell r="D589">
            <v>263</v>
          </cell>
        </row>
        <row r="590">
          <cell r="D590">
            <v>0</v>
          </cell>
        </row>
        <row r="591">
          <cell r="D591">
            <v>0</v>
          </cell>
        </row>
        <row r="592">
          <cell r="D592">
            <v>34</v>
          </cell>
        </row>
        <row r="593">
          <cell r="D593">
            <v>116</v>
          </cell>
        </row>
        <row r="594">
          <cell r="D594">
            <v>0</v>
          </cell>
        </row>
        <row r="595">
          <cell r="D595">
            <v>0</v>
          </cell>
        </row>
        <row r="596">
          <cell r="D596">
            <v>107</v>
          </cell>
        </row>
        <row r="597">
          <cell r="D597">
            <v>0</v>
          </cell>
        </row>
        <row r="598">
          <cell r="D598">
            <v>2</v>
          </cell>
        </row>
        <row r="599">
          <cell r="D599">
            <v>7</v>
          </cell>
        </row>
        <row r="600">
          <cell r="D600">
            <v>1695</v>
          </cell>
        </row>
        <row r="601">
          <cell r="D601">
            <v>26</v>
          </cell>
        </row>
        <row r="602">
          <cell r="D602">
            <v>763</v>
          </cell>
        </row>
        <row r="603">
          <cell r="D603">
            <v>0</v>
          </cell>
        </row>
        <row r="604">
          <cell r="D604">
            <v>0</v>
          </cell>
        </row>
        <row r="605">
          <cell r="D605">
            <v>906</v>
          </cell>
        </row>
        <row r="606">
          <cell r="D606">
            <v>0</v>
          </cell>
        </row>
        <row r="607">
          <cell r="D607">
            <v>0</v>
          </cell>
        </row>
        <row r="608">
          <cell r="D608">
            <v>1538</v>
          </cell>
        </row>
        <row r="609">
          <cell r="D609">
            <v>317</v>
          </cell>
        </row>
        <row r="610">
          <cell r="D610">
            <v>0</v>
          </cell>
        </row>
        <row r="611">
          <cell r="D611">
            <v>0</v>
          </cell>
        </row>
        <row r="612">
          <cell r="D612">
            <v>1</v>
          </cell>
        </row>
        <row r="613">
          <cell r="D613">
            <v>51</v>
          </cell>
        </row>
        <row r="614">
          <cell r="D614">
            <v>0</v>
          </cell>
        </row>
        <row r="615">
          <cell r="D615">
            <v>0</v>
          </cell>
        </row>
        <row r="616">
          <cell r="D616">
            <v>1169</v>
          </cell>
        </row>
        <row r="617">
          <cell r="D617">
            <v>284</v>
          </cell>
        </row>
        <row r="618">
          <cell r="D618">
            <v>198</v>
          </cell>
        </row>
        <row r="619">
          <cell r="D619">
            <v>30</v>
          </cell>
        </row>
        <row r="620">
          <cell r="D620">
            <v>0</v>
          </cell>
        </row>
        <row r="621">
          <cell r="D621">
            <v>56</v>
          </cell>
        </row>
        <row r="622">
          <cell r="D622">
            <v>0</v>
          </cell>
        </row>
        <row r="623">
          <cell r="D623">
            <v>0</v>
          </cell>
        </row>
        <row r="624">
          <cell r="D624">
            <v>0</v>
          </cell>
        </row>
        <row r="625">
          <cell r="D625">
            <v>182</v>
          </cell>
        </row>
        <row r="626">
          <cell r="D626">
            <v>0</v>
          </cell>
        </row>
        <row r="627">
          <cell r="D627">
            <v>182</v>
          </cell>
        </row>
        <row r="628">
          <cell r="D628">
            <v>0</v>
          </cell>
        </row>
        <row r="629">
          <cell r="D629">
            <v>0</v>
          </cell>
        </row>
        <row r="630">
          <cell r="D630">
            <v>0</v>
          </cell>
        </row>
        <row r="631">
          <cell r="D631">
            <v>0</v>
          </cell>
        </row>
        <row r="632">
          <cell r="D632">
            <v>0</v>
          </cell>
        </row>
        <row r="633">
          <cell r="D633">
            <v>0</v>
          </cell>
        </row>
        <row r="634">
          <cell r="D634">
            <v>2</v>
          </cell>
        </row>
        <row r="635">
          <cell r="D635">
            <v>0</v>
          </cell>
        </row>
        <row r="636">
          <cell r="D636">
            <v>2</v>
          </cell>
        </row>
        <row r="637">
          <cell r="D637">
            <v>0</v>
          </cell>
        </row>
        <row r="638">
          <cell r="D638">
            <v>0</v>
          </cell>
        </row>
        <row r="639">
          <cell r="D639">
            <v>0</v>
          </cell>
        </row>
        <row r="640">
          <cell r="D640">
            <v>0</v>
          </cell>
        </row>
        <row r="641">
          <cell r="D641">
            <v>0</v>
          </cell>
        </row>
        <row r="642">
          <cell r="D642">
            <v>0</v>
          </cell>
        </row>
        <row r="643">
          <cell r="D643">
            <v>0</v>
          </cell>
        </row>
        <row r="644">
          <cell r="D644">
            <v>0</v>
          </cell>
        </row>
        <row r="645">
          <cell r="D645">
            <v>0</v>
          </cell>
        </row>
        <row r="646">
          <cell r="D646">
            <v>601</v>
          </cell>
        </row>
        <row r="647">
          <cell r="D647">
            <v>400</v>
          </cell>
        </row>
        <row r="648">
          <cell r="D648">
            <v>0</v>
          </cell>
        </row>
        <row r="649">
          <cell r="D649">
            <v>0</v>
          </cell>
        </row>
        <row r="650">
          <cell r="D650">
            <v>0</v>
          </cell>
        </row>
        <row r="651">
          <cell r="D651">
            <v>0</v>
          </cell>
        </row>
        <row r="652">
          <cell r="D652">
            <v>181</v>
          </cell>
        </row>
        <row r="653">
          <cell r="D653">
            <v>20</v>
          </cell>
        </row>
        <row r="654">
          <cell r="D654">
            <v>0</v>
          </cell>
        </row>
        <row r="655">
          <cell r="D655">
            <v>0</v>
          </cell>
        </row>
        <row r="656">
          <cell r="D656">
            <v>0</v>
          </cell>
        </row>
        <row r="657">
          <cell r="D657">
            <v>292</v>
          </cell>
        </row>
        <row r="658">
          <cell r="D658">
            <v>292</v>
          </cell>
        </row>
        <row r="659">
          <cell r="D659">
            <v>103751</v>
          </cell>
        </row>
        <row r="660">
          <cell r="D660">
            <v>1653</v>
          </cell>
        </row>
        <row r="661">
          <cell r="D661">
            <v>1133</v>
          </cell>
        </row>
        <row r="662">
          <cell r="D662">
            <v>459</v>
          </cell>
        </row>
        <row r="663">
          <cell r="D663">
            <v>41</v>
          </cell>
        </row>
        <row r="664">
          <cell r="D664">
            <v>20</v>
          </cell>
        </row>
        <row r="665">
          <cell r="D665">
            <v>2084</v>
          </cell>
        </row>
        <row r="666">
          <cell r="D666">
            <v>930</v>
          </cell>
        </row>
        <row r="667">
          <cell r="D667">
            <v>473</v>
          </cell>
        </row>
        <row r="668">
          <cell r="D668">
            <v>0</v>
          </cell>
        </row>
        <row r="669">
          <cell r="D669">
            <v>0</v>
          </cell>
        </row>
        <row r="670">
          <cell r="D670">
            <v>319</v>
          </cell>
        </row>
        <row r="671">
          <cell r="D671">
            <v>0</v>
          </cell>
        </row>
        <row r="672">
          <cell r="D672">
            <v>300</v>
          </cell>
        </row>
        <row r="673">
          <cell r="D673">
            <v>0</v>
          </cell>
        </row>
        <row r="674">
          <cell r="D674">
            <v>0</v>
          </cell>
        </row>
        <row r="675">
          <cell r="D675">
            <v>0</v>
          </cell>
        </row>
        <row r="676">
          <cell r="D676">
            <v>0</v>
          </cell>
        </row>
        <row r="677">
          <cell r="D677">
            <v>0</v>
          </cell>
        </row>
        <row r="678">
          <cell r="D678">
            <v>62</v>
          </cell>
        </row>
        <row r="679">
          <cell r="D679">
            <v>0</v>
          </cell>
        </row>
        <row r="680">
          <cell r="D680">
            <v>0</v>
          </cell>
        </row>
        <row r="681">
          <cell r="D681">
            <v>0</v>
          </cell>
        </row>
        <row r="682">
          <cell r="D682">
            <v>0</v>
          </cell>
        </row>
        <row r="683">
          <cell r="D683">
            <v>6161</v>
          </cell>
        </row>
        <row r="684">
          <cell r="D684">
            <v>2156</v>
          </cell>
        </row>
        <row r="685">
          <cell r="D685">
            <v>590</v>
          </cell>
        </row>
        <row r="686">
          <cell r="D686">
            <v>1761</v>
          </cell>
        </row>
        <row r="687">
          <cell r="D687">
            <v>0</v>
          </cell>
        </row>
        <row r="688">
          <cell r="D688">
            <v>766</v>
          </cell>
        </row>
        <row r="689">
          <cell r="D689">
            <v>698</v>
          </cell>
        </row>
        <row r="690">
          <cell r="D690">
            <v>0</v>
          </cell>
        </row>
        <row r="691">
          <cell r="D691">
            <v>0</v>
          </cell>
        </row>
        <row r="692">
          <cell r="D692">
            <v>111</v>
          </cell>
        </row>
        <row r="693">
          <cell r="D693">
            <v>79</v>
          </cell>
        </row>
        <row r="694">
          <cell r="D694">
            <v>0</v>
          </cell>
        </row>
        <row r="695">
          <cell r="D695">
            <v>0</v>
          </cell>
        </row>
        <row r="696">
          <cell r="D696">
            <v>0</v>
          </cell>
        </row>
        <row r="697">
          <cell r="D697">
            <v>0</v>
          </cell>
        </row>
        <row r="698">
          <cell r="D698">
            <v>6</v>
          </cell>
        </row>
        <row r="699">
          <cell r="D699">
            <v>0</v>
          </cell>
        </row>
        <row r="700">
          <cell r="D700">
            <v>6</v>
          </cell>
        </row>
        <row r="701">
          <cell r="D701">
            <v>0</v>
          </cell>
        </row>
        <row r="702">
          <cell r="D702">
            <v>18511</v>
          </cell>
        </row>
        <row r="703">
          <cell r="D703">
            <v>4369</v>
          </cell>
        </row>
        <row r="704">
          <cell r="D704">
            <v>6458</v>
          </cell>
        </row>
        <row r="705">
          <cell r="D705">
            <v>7684</v>
          </cell>
        </row>
        <row r="706">
          <cell r="D706">
            <v>0</v>
          </cell>
        </row>
        <row r="707">
          <cell r="D707">
            <v>74107</v>
          </cell>
        </row>
        <row r="708">
          <cell r="D708">
            <v>0</v>
          </cell>
        </row>
        <row r="709">
          <cell r="D709">
            <v>74107</v>
          </cell>
        </row>
        <row r="710">
          <cell r="D710">
            <v>0</v>
          </cell>
        </row>
        <row r="711">
          <cell r="D711">
            <v>0</v>
          </cell>
        </row>
        <row r="712">
          <cell r="D712">
            <v>0</v>
          </cell>
        </row>
        <row r="713">
          <cell r="D713">
            <v>0</v>
          </cell>
        </row>
        <row r="714">
          <cell r="D714">
            <v>0</v>
          </cell>
        </row>
        <row r="715">
          <cell r="D715">
            <v>0</v>
          </cell>
        </row>
        <row r="716">
          <cell r="D716">
            <v>0</v>
          </cell>
        </row>
        <row r="717">
          <cell r="D717">
            <v>0</v>
          </cell>
        </row>
        <row r="718">
          <cell r="D718">
            <v>1140</v>
          </cell>
        </row>
        <row r="719">
          <cell r="D719">
            <v>1083</v>
          </cell>
        </row>
        <row r="720">
          <cell r="D720">
            <v>0</v>
          </cell>
        </row>
        <row r="721">
          <cell r="D721">
            <v>0</v>
          </cell>
        </row>
        <row r="722">
          <cell r="D722">
            <v>0</v>
          </cell>
        </row>
        <row r="723">
          <cell r="D723">
            <v>12</v>
          </cell>
        </row>
        <row r="724">
          <cell r="D724">
            <v>0</v>
          </cell>
        </row>
        <row r="725">
          <cell r="D725">
            <v>0</v>
          </cell>
        </row>
        <row r="726">
          <cell r="D726">
            <v>45</v>
          </cell>
        </row>
        <row r="727">
          <cell r="D727">
            <v>20</v>
          </cell>
        </row>
        <row r="728">
          <cell r="D728">
            <v>20</v>
          </cell>
        </row>
        <row r="729">
          <cell r="D729">
            <v>69</v>
          </cell>
        </row>
        <row r="730">
          <cell r="D730">
            <v>69</v>
          </cell>
        </row>
        <row r="731">
          <cell r="D731">
            <v>19505</v>
          </cell>
        </row>
        <row r="732">
          <cell r="D732">
            <v>4908</v>
          </cell>
        </row>
        <row r="733">
          <cell r="D733">
            <v>4131</v>
          </cell>
        </row>
        <row r="734">
          <cell r="D734">
            <v>70</v>
          </cell>
        </row>
        <row r="735">
          <cell r="D735">
            <v>184</v>
          </cell>
        </row>
        <row r="736">
          <cell r="D736">
            <v>0</v>
          </cell>
        </row>
        <row r="737">
          <cell r="D737">
            <v>0</v>
          </cell>
        </row>
        <row r="738">
          <cell r="D738">
            <v>0</v>
          </cell>
        </row>
        <row r="739">
          <cell r="D739">
            <v>0</v>
          </cell>
        </row>
        <row r="740">
          <cell r="D740">
            <v>0</v>
          </cell>
        </row>
        <row r="741">
          <cell r="D741">
            <v>523</v>
          </cell>
        </row>
        <row r="742">
          <cell r="D742">
            <v>1166</v>
          </cell>
        </row>
        <row r="743">
          <cell r="D743">
            <v>0</v>
          </cell>
        </row>
        <row r="744">
          <cell r="D744">
            <v>0</v>
          </cell>
        </row>
        <row r="745">
          <cell r="D745">
            <v>1166</v>
          </cell>
        </row>
        <row r="746">
          <cell r="D746">
            <v>11515</v>
          </cell>
        </row>
        <row r="747">
          <cell r="D747">
            <v>0</v>
          </cell>
        </row>
        <row r="748">
          <cell r="D748">
            <v>11319</v>
          </cell>
        </row>
        <row r="749">
          <cell r="D749">
            <v>0</v>
          </cell>
        </row>
        <row r="750">
          <cell r="D750">
            <v>0</v>
          </cell>
        </row>
        <row r="751">
          <cell r="D751">
            <v>0</v>
          </cell>
        </row>
        <row r="752">
          <cell r="D752">
            <v>0</v>
          </cell>
        </row>
        <row r="753">
          <cell r="D753">
            <v>0</v>
          </cell>
        </row>
        <row r="754">
          <cell r="D754">
            <v>196</v>
          </cell>
        </row>
        <row r="755">
          <cell r="D755">
            <v>184</v>
          </cell>
        </row>
        <row r="756">
          <cell r="D756">
            <v>0</v>
          </cell>
        </row>
        <row r="757">
          <cell r="D757">
            <v>0</v>
          </cell>
        </row>
        <row r="758">
          <cell r="D758">
            <v>0</v>
          </cell>
        </row>
        <row r="759">
          <cell r="D759">
            <v>184</v>
          </cell>
        </row>
        <row r="760">
          <cell r="D760">
            <v>0</v>
          </cell>
        </row>
        <row r="761">
          <cell r="D761">
            <v>0</v>
          </cell>
        </row>
        <row r="762">
          <cell r="D762">
            <v>0</v>
          </cell>
        </row>
        <row r="763">
          <cell r="D763">
            <v>0</v>
          </cell>
        </row>
        <row r="764">
          <cell r="D764">
            <v>0</v>
          </cell>
        </row>
        <row r="765">
          <cell r="D765">
            <v>0</v>
          </cell>
        </row>
        <row r="766">
          <cell r="D766">
            <v>0</v>
          </cell>
        </row>
        <row r="767">
          <cell r="D767">
            <v>0</v>
          </cell>
        </row>
        <row r="768">
          <cell r="D768">
            <v>0</v>
          </cell>
        </row>
        <row r="769">
          <cell r="D769">
            <v>0</v>
          </cell>
        </row>
        <row r="770">
          <cell r="D770">
            <v>0</v>
          </cell>
        </row>
        <row r="771">
          <cell r="D771">
            <v>0</v>
          </cell>
        </row>
        <row r="772">
          <cell r="D772">
            <v>0</v>
          </cell>
        </row>
        <row r="773">
          <cell r="D773">
            <v>0</v>
          </cell>
        </row>
        <row r="774">
          <cell r="D774">
            <v>0</v>
          </cell>
        </row>
        <row r="775">
          <cell r="D775">
            <v>0</v>
          </cell>
        </row>
        <row r="776">
          <cell r="D776">
            <v>0</v>
          </cell>
        </row>
        <row r="777">
          <cell r="D777">
            <v>0</v>
          </cell>
        </row>
        <row r="778">
          <cell r="D778">
            <v>0</v>
          </cell>
        </row>
        <row r="779">
          <cell r="D779">
            <v>0</v>
          </cell>
        </row>
        <row r="780">
          <cell r="D780">
            <v>0</v>
          </cell>
        </row>
        <row r="781">
          <cell r="D781">
            <v>0</v>
          </cell>
        </row>
        <row r="782">
          <cell r="D782">
            <v>0</v>
          </cell>
        </row>
        <row r="783">
          <cell r="D783">
            <v>1657</v>
          </cell>
        </row>
        <row r="784">
          <cell r="D784">
            <v>1036</v>
          </cell>
        </row>
        <row r="785">
          <cell r="D785">
            <v>621</v>
          </cell>
        </row>
        <row r="786">
          <cell r="D786">
            <v>0</v>
          </cell>
        </row>
        <row r="787">
          <cell r="D787">
            <v>0</v>
          </cell>
        </row>
        <row r="788">
          <cell r="D788">
            <v>0</v>
          </cell>
        </row>
        <row r="789">
          <cell r="D789">
            <v>0</v>
          </cell>
        </row>
        <row r="790">
          <cell r="D790">
            <v>0</v>
          </cell>
        </row>
        <row r="791">
          <cell r="D791">
            <v>0</v>
          </cell>
        </row>
        <row r="792">
          <cell r="D792">
            <v>0</v>
          </cell>
        </row>
        <row r="793">
          <cell r="D793">
            <v>0</v>
          </cell>
        </row>
        <row r="794">
          <cell r="D794">
            <v>0</v>
          </cell>
        </row>
        <row r="795">
          <cell r="D795">
            <v>0</v>
          </cell>
        </row>
        <row r="796">
          <cell r="D796">
            <v>0</v>
          </cell>
        </row>
        <row r="797">
          <cell r="D797">
            <v>0</v>
          </cell>
        </row>
        <row r="798">
          <cell r="D798">
            <v>0</v>
          </cell>
        </row>
        <row r="799">
          <cell r="D799">
            <v>0</v>
          </cell>
        </row>
        <row r="800">
          <cell r="D800">
            <v>0</v>
          </cell>
        </row>
        <row r="801">
          <cell r="D801">
            <v>0</v>
          </cell>
        </row>
        <row r="802">
          <cell r="D802">
            <v>0</v>
          </cell>
        </row>
        <row r="803">
          <cell r="D803">
            <v>0</v>
          </cell>
        </row>
        <row r="804">
          <cell r="D804">
            <v>0</v>
          </cell>
        </row>
        <row r="805">
          <cell r="D805">
            <v>0</v>
          </cell>
        </row>
        <row r="806">
          <cell r="D806">
            <v>0</v>
          </cell>
        </row>
        <row r="807">
          <cell r="D807">
            <v>0</v>
          </cell>
        </row>
        <row r="808">
          <cell r="D808">
            <v>75</v>
          </cell>
        </row>
        <row r="809">
          <cell r="D809">
            <v>75</v>
          </cell>
        </row>
        <row r="810">
          <cell r="D810">
            <v>9650</v>
          </cell>
        </row>
        <row r="811">
          <cell r="D811">
            <v>3122</v>
          </cell>
        </row>
        <row r="812">
          <cell r="D812">
            <v>1470</v>
          </cell>
        </row>
        <row r="813">
          <cell r="D813">
            <v>24</v>
          </cell>
        </row>
        <row r="814">
          <cell r="D814">
            <v>154</v>
          </cell>
        </row>
        <row r="815">
          <cell r="D815">
            <v>0</v>
          </cell>
        </row>
        <row r="816">
          <cell r="D816">
            <v>0</v>
          </cell>
        </row>
        <row r="817">
          <cell r="D817">
            <v>0</v>
          </cell>
        </row>
        <row r="818">
          <cell r="D818">
            <v>0</v>
          </cell>
        </row>
        <row r="819">
          <cell r="D819">
            <v>0</v>
          </cell>
        </row>
        <row r="820">
          <cell r="D820">
            <v>0</v>
          </cell>
        </row>
        <row r="821">
          <cell r="D821">
            <v>1474</v>
          </cell>
        </row>
        <row r="822">
          <cell r="D822">
            <v>0</v>
          </cell>
        </row>
        <row r="823">
          <cell r="D823">
            <v>0</v>
          </cell>
        </row>
        <row r="824">
          <cell r="D824">
            <v>5829</v>
          </cell>
        </row>
        <row r="825">
          <cell r="D825">
            <v>0</v>
          </cell>
        </row>
        <row r="826">
          <cell r="D826">
            <v>5829</v>
          </cell>
        </row>
        <row r="827">
          <cell r="D827">
            <v>0</v>
          </cell>
        </row>
        <row r="828">
          <cell r="D828">
            <v>0</v>
          </cell>
        </row>
        <row r="829">
          <cell r="D829">
            <v>518</v>
          </cell>
        </row>
        <row r="830">
          <cell r="D830">
            <v>518</v>
          </cell>
        </row>
        <row r="831">
          <cell r="D831">
            <v>181</v>
          </cell>
        </row>
        <row r="832">
          <cell r="D832">
            <v>181</v>
          </cell>
        </row>
        <row r="833">
          <cell r="D833">
            <v>41905</v>
          </cell>
        </row>
        <row r="834">
          <cell r="D834">
            <v>4702</v>
          </cell>
        </row>
        <row r="835">
          <cell r="D835">
            <v>1429</v>
          </cell>
        </row>
        <row r="836">
          <cell r="D836">
            <v>0</v>
          </cell>
        </row>
        <row r="837">
          <cell r="D837">
            <v>0</v>
          </cell>
        </row>
        <row r="838">
          <cell r="D838">
            <v>2728</v>
          </cell>
        </row>
        <row r="839">
          <cell r="D839">
            <v>0</v>
          </cell>
        </row>
        <row r="840">
          <cell r="D840">
            <v>152</v>
          </cell>
        </row>
        <row r="841">
          <cell r="D841">
            <v>120</v>
          </cell>
        </row>
        <row r="842">
          <cell r="D842">
            <v>65</v>
          </cell>
        </row>
        <row r="843">
          <cell r="D843">
            <v>26</v>
          </cell>
        </row>
        <row r="844">
          <cell r="D844">
            <v>42</v>
          </cell>
        </row>
        <row r="845">
          <cell r="D845">
            <v>0</v>
          </cell>
        </row>
        <row r="846">
          <cell r="D846">
            <v>0</v>
          </cell>
        </row>
        <row r="847">
          <cell r="D847">
            <v>0</v>
          </cell>
        </row>
        <row r="848">
          <cell r="D848">
            <v>0</v>
          </cell>
        </row>
        <row r="849">
          <cell r="D849">
            <v>0</v>
          </cell>
        </row>
        <row r="850">
          <cell r="D850">
            <v>50</v>
          </cell>
        </row>
        <row r="851">
          <cell r="D851">
            <v>0</v>
          </cell>
        </row>
        <row r="852">
          <cell r="D852">
            <v>3</v>
          </cell>
        </row>
        <row r="853">
          <cell r="D853">
            <v>0</v>
          </cell>
        </row>
        <row r="854">
          <cell r="D854">
            <v>38</v>
          </cell>
        </row>
        <row r="855">
          <cell r="D855">
            <v>0</v>
          </cell>
        </row>
        <row r="856">
          <cell r="D856">
            <v>0</v>
          </cell>
        </row>
        <row r="857">
          <cell r="D857">
            <v>0</v>
          </cell>
        </row>
        <row r="858">
          <cell r="D858">
            <v>0</v>
          </cell>
        </row>
        <row r="859">
          <cell r="D859">
            <v>49</v>
          </cell>
        </row>
        <row r="860">
          <cell r="D860">
            <v>7773</v>
          </cell>
        </row>
        <row r="861">
          <cell r="D861">
            <v>662</v>
          </cell>
        </row>
        <row r="862">
          <cell r="D862">
            <v>0</v>
          </cell>
        </row>
        <row r="863">
          <cell r="D863">
            <v>0</v>
          </cell>
        </row>
        <row r="864">
          <cell r="D864">
            <v>2146</v>
          </cell>
        </row>
        <row r="865">
          <cell r="D865">
            <v>0</v>
          </cell>
        </row>
        <row r="866">
          <cell r="D866">
            <v>70</v>
          </cell>
        </row>
        <row r="867">
          <cell r="D867">
            <v>0</v>
          </cell>
        </row>
        <row r="868">
          <cell r="D868">
            <v>145</v>
          </cell>
        </row>
        <row r="869">
          <cell r="D869">
            <v>0</v>
          </cell>
        </row>
        <row r="870">
          <cell r="D870">
            <v>50</v>
          </cell>
        </row>
        <row r="871">
          <cell r="D871">
            <v>0</v>
          </cell>
        </row>
        <row r="872">
          <cell r="D872">
            <v>0</v>
          </cell>
        </row>
        <row r="873">
          <cell r="D873">
            <v>0</v>
          </cell>
        </row>
        <row r="874">
          <cell r="D874">
            <v>0</v>
          </cell>
        </row>
        <row r="875">
          <cell r="D875">
            <v>0</v>
          </cell>
        </row>
        <row r="876">
          <cell r="D876">
            <v>0</v>
          </cell>
        </row>
        <row r="877">
          <cell r="D877">
            <v>0</v>
          </cell>
        </row>
        <row r="878">
          <cell r="D878">
            <v>0</v>
          </cell>
        </row>
        <row r="879">
          <cell r="D879">
            <v>0</v>
          </cell>
        </row>
        <row r="880">
          <cell r="D880">
            <v>70</v>
          </cell>
        </row>
        <row r="881">
          <cell r="D881">
            <v>0</v>
          </cell>
        </row>
        <row r="882">
          <cell r="D882">
            <v>0</v>
          </cell>
        </row>
        <row r="883">
          <cell r="D883">
            <v>0</v>
          </cell>
        </row>
        <row r="884">
          <cell r="D884">
            <v>4630</v>
          </cell>
        </row>
        <row r="885">
          <cell r="D885">
            <v>11359</v>
          </cell>
        </row>
        <row r="886">
          <cell r="D886">
            <v>2894</v>
          </cell>
        </row>
        <row r="887">
          <cell r="D887">
            <v>2315</v>
          </cell>
        </row>
        <row r="888">
          <cell r="D888">
            <v>0</v>
          </cell>
        </row>
        <row r="889">
          <cell r="D889">
            <v>0</v>
          </cell>
        </row>
        <row r="890">
          <cell r="D890">
            <v>1765</v>
          </cell>
        </row>
        <row r="891">
          <cell r="D891">
            <v>495</v>
          </cell>
        </row>
        <row r="892">
          <cell r="D892">
            <v>0</v>
          </cell>
        </row>
        <row r="893">
          <cell r="D893">
            <v>0</v>
          </cell>
        </row>
        <row r="894">
          <cell r="D894">
            <v>0</v>
          </cell>
        </row>
        <row r="895">
          <cell r="D895">
            <v>45</v>
          </cell>
        </row>
        <row r="896">
          <cell r="D896">
            <v>2940</v>
          </cell>
        </row>
        <row r="897">
          <cell r="D897">
            <v>267</v>
          </cell>
        </row>
        <row r="898">
          <cell r="D898">
            <v>0</v>
          </cell>
        </row>
        <row r="899">
          <cell r="D899">
            <v>0</v>
          </cell>
        </row>
        <row r="900">
          <cell r="D900">
            <v>0</v>
          </cell>
        </row>
        <row r="901">
          <cell r="D901">
            <v>0</v>
          </cell>
        </row>
        <row r="902">
          <cell r="D902">
            <v>0</v>
          </cell>
        </row>
        <row r="903">
          <cell r="D903">
            <v>0</v>
          </cell>
        </row>
        <row r="904">
          <cell r="D904">
            <v>0</v>
          </cell>
        </row>
        <row r="905">
          <cell r="D905">
            <v>0</v>
          </cell>
        </row>
        <row r="906">
          <cell r="D906">
            <v>0</v>
          </cell>
        </row>
        <row r="907">
          <cell r="D907">
            <v>200</v>
          </cell>
        </row>
        <row r="908">
          <cell r="D908">
            <v>0</v>
          </cell>
        </row>
        <row r="909">
          <cell r="D909">
            <v>0</v>
          </cell>
        </row>
        <row r="910">
          <cell r="D910">
            <v>0</v>
          </cell>
        </row>
        <row r="911">
          <cell r="D911">
            <v>0</v>
          </cell>
        </row>
        <row r="912">
          <cell r="D912">
            <v>438</v>
          </cell>
        </row>
        <row r="913">
          <cell r="D913">
            <v>18064</v>
          </cell>
        </row>
        <row r="914">
          <cell r="D914">
            <v>391</v>
          </cell>
        </row>
        <row r="915">
          <cell r="D915">
            <v>0</v>
          </cell>
        </row>
        <row r="916">
          <cell r="D916">
            <v>0</v>
          </cell>
        </row>
        <row r="917">
          <cell r="D917">
            <v>16459</v>
          </cell>
        </row>
        <row r="918">
          <cell r="D918">
            <v>1000</v>
          </cell>
        </row>
        <row r="919">
          <cell r="D919">
            <v>0</v>
          </cell>
        </row>
        <row r="920">
          <cell r="D920">
            <v>96</v>
          </cell>
        </row>
        <row r="921">
          <cell r="D921">
            <v>0</v>
          </cell>
        </row>
        <row r="922">
          <cell r="D922">
            <v>0</v>
          </cell>
        </row>
        <row r="923">
          <cell r="D923">
            <v>118</v>
          </cell>
        </row>
        <row r="924">
          <cell r="D924">
            <v>0</v>
          </cell>
        </row>
        <row r="925">
          <cell r="D925">
            <v>0</v>
          </cell>
        </row>
        <row r="926">
          <cell r="D926">
            <v>0</v>
          </cell>
        </row>
        <row r="927">
          <cell r="D927">
            <v>0</v>
          </cell>
        </row>
        <row r="928">
          <cell r="D928">
            <v>0</v>
          </cell>
        </row>
        <row r="929">
          <cell r="D929">
            <v>0</v>
          </cell>
        </row>
        <row r="930">
          <cell r="D930">
            <v>0</v>
          </cell>
        </row>
        <row r="931">
          <cell r="D931">
            <v>0</v>
          </cell>
        </row>
        <row r="932">
          <cell r="D932">
            <v>0</v>
          </cell>
        </row>
        <row r="933">
          <cell r="D933">
            <v>0</v>
          </cell>
        </row>
        <row r="934">
          <cell r="D934">
            <v>0</v>
          </cell>
        </row>
        <row r="935">
          <cell r="D935">
            <v>0</v>
          </cell>
        </row>
        <row r="936">
          <cell r="D936">
            <v>0</v>
          </cell>
        </row>
        <row r="937">
          <cell r="D937">
            <v>0</v>
          </cell>
        </row>
        <row r="938">
          <cell r="D938">
            <v>0</v>
          </cell>
        </row>
        <row r="939">
          <cell r="D939">
            <v>0</v>
          </cell>
        </row>
        <row r="940">
          <cell r="D940">
            <v>0</v>
          </cell>
        </row>
        <row r="941">
          <cell r="D941">
            <v>7</v>
          </cell>
        </row>
        <row r="942">
          <cell r="D942">
            <v>0</v>
          </cell>
        </row>
        <row r="943">
          <cell r="D943">
            <v>7</v>
          </cell>
        </row>
        <row r="944">
          <cell r="D944">
            <v>12629</v>
          </cell>
        </row>
        <row r="945">
          <cell r="D945">
            <v>10657</v>
          </cell>
        </row>
        <row r="946">
          <cell r="D946">
            <v>1270</v>
          </cell>
        </row>
        <row r="947">
          <cell r="D947">
            <v>445</v>
          </cell>
        </row>
        <row r="948">
          <cell r="D948">
            <v>0</v>
          </cell>
        </row>
        <row r="949">
          <cell r="D949">
            <v>3668</v>
          </cell>
        </row>
        <row r="950">
          <cell r="D950">
            <v>0</v>
          </cell>
        </row>
        <row r="951">
          <cell r="D951">
            <v>0</v>
          </cell>
        </row>
        <row r="952">
          <cell r="D952">
            <v>0</v>
          </cell>
        </row>
        <row r="953">
          <cell r="D953">
            <v>0</v>
          </cell>
        </row>
        <row r="954">
          <cell r="D954">
            <v>4178</v>
          </cell>
        </row>
        <row r="955">
          <cell r="D955">
            <v>0</v>
          </cell>
        </row>
        <row r="956">
          <cell r="D956">
            <v>0</v>
          </cell>
        </row>
        <row r="957">
          <cell r="D957">
            <v>0</v>
          </cell>
        </row>
        <row r="958">
          <cell r="D958">
            <v>606</v>
          </cell>
        </row>
        <row r="959">
          <cell r="D959">
            <v>0</v>
          </cell>
        </row>
        <row r="960">
          <cell r="D960">
            <v>0</v>
          </cell>
        </row>
        <row r="961">
          <cell r="D961">
            <v>0</v>
          </cell>
        </row>
        <row r="962">
          <cell r="D962">
            <v>0</v>
          </cell>
        </row>
        <row r="963">
          <cell r="D963">
            <v>0</v>
          </cell>
        </row>
        <row r="964">
          <cell r="D964">
            <v>0</v>
          </cell>
        </row>
        <row r="965">
          <cell r="D965">
            <v>0</v>
          </cell>
        </row>
        <row r="966">
          <cell r="D966">
            <v>0</v>
          </cell>
        </row>
        <row r="967">
          <cell r="D967">
            <v>490</v>
          </cell>
        </row>
        <row r="968">
          <cell r="D968">
            <v>1824</v>
          </cell>
        </row>
        <row r="969">
          <cell r="D969">
            <v>0</v>
          </cell>
        </row>
        <row r="970">
          <cell r="D970">
            <v>0</v>
          </cell>
        </row>
        <row r="971">
          <cell r="D971">
            <v>0</v>
          </cell>
        </row>
        <row r="972">
          <cell r="D972">
            <v>0</v>
          </cell>
        </row>
        <row r="973">
          <cell r="D973">
            <v>0</v>
          </cell>
        </row>
        <row r="974">
          <cell r="D974">
            <v>0</v>
          </cell>
        </row>
        <row r="975">
          <cell r="D975">
            <v>0</v>
          </cell>
        </row>
        <row r="976">
          <cell r="D976">
            <v>0</v>
          </cell>
        </row>
        <row r="977">
          <cell r="D977">
            <v>1824</v>
          </cell>
        </row>
        <row r="978">
          <cell r="D978">
            <v>0</v>
          </cell>
        </row>
        <row r="979">
          <cell r="D979">
            <v>0</v>
          </cell>
        </row>
        <row r="980">
          <cell r="D980">
            <v>0</v>
          </cell>
        </row>
        <row r="981">
          <cell r="D981">
            <v>0</v>
          </cell>
        </row>
        <row r="982">
          <cell r="D982">
            <v>0</v>
          </cell>
        </row>
        <row r="983">
          <cell r="D983">
            <v>0</v>
          </cell>
        </row>
        <row r="984">
          <cell r="D984">
            <v>0</v>
          </cell>
        </row>
        <row r="985">
          <cell r="D985">
            <v>0</v>
          </cell>
        </row>
        <row r="986">
          <cell r="D986">
            <v>0</v>
          </cell>
        </row>
        <row r="987">
          <cell r="D987">
            <v>0</v>
          </cell>
        </row>
        <row r="988">
          <cell r="D988">
            <v>0</v>
          </cell>
        </row>
        <row r="989">
          <cell r="D989">
            <v>0</v>
          </cell>
        </row>
        <row r="990">
          <cell r="D990">
            <v>0</v>
          </cell>
        </row>
        <row r="991">
          <cell r="D991">
            <v>0</v>
          </cell>
        </row>
        <row r="992">
          <cell r="D992">
            <v>0</v>
          </cell>
        </row>
        <row r="993">
          <cell r="D993">
            <v>40</v>
          </cell>
        </row>
        <row r="994">
          <cell r="D994">
            <v>40</v>
          </cell>
        </row>
        <row r="995">
          <cell r="D995">
            <v>0</v>
          </cell>
        </row>
        <row r="996">
          <cell r="D996">
            <v>0</v>
          </cell>
        </row>
        <row r="997">
          <cell r="D997">
            <v>0</v>
          </cell>
        </row>
        <row r="998">
          <cell r="D998">
            <v>0</v>
          </cell>
        </row>
        <row r="999">
          <cell r="D999">
            <v>0</v>
          </cell>
        </row>
        <row r="1000">
          <cell r="D1000">
            <v>0</v>
          </cell>
        </row>
        <row r="1001">
          <cell r="D1001">
            <v>0</v>
          </cell>
        </row>
        <row r="1002">
          <cell r="D1002">
            <v>0</v>
          </cell>
        </row>
        <row r="1003">
          <cell r="D1003">
            <v>0</v>
          </cell>
        </row>
        <row r="1004">
          <cell r="D1004">
            <v>0</v>
          </cell>
        </row>
        <row r="1005">
          <cell r="D1005">
            <v>108</v>
          </cell>
        </row>
        <row r="1006">
          <cell r="D1006">
            <v>0</v>
          </cell>
        </row>
        <row r="1007">
          <cell r="D1007">
            <v>108</v>
          </cell>
        </row>
        <row r="1008">
          <cell r="D1008">
            <v>449</v>
          </cell>
        </row>
        <row r="1009">
          <cell r="D1009">
            <v>0</v>
          </cell>
        </row>
        <row r="1010">
          <cell r="D1010">
            <v>0</v>
          </cell>
        </row>
        <row r="1011">
          <cell r="D1011">
            <v>0</v>
          </cell>
        </row>
        <row r="1012">
          <cell r="D1012">
            <v>0</v>
          </cell>
        </row>
        <row r="1013">
          <cell r="D1013">
            <v>0</v>
          </cell>
        </row>
        <row r="1014">
          <cell r="D1014">
            <v>0</v>
          </cell>
        </row>
        <row r="1015">
          <cell r="D1015">
            <v>0</v>
          </cell>
        </row>
        <row r="1016">
          <cell r="D1016">
            <v>0</v>
          </cell>
        </row>
        <row r="1017">
          <cell r="D1017">
            <v>0</v>
          </cell>
        </row>
        <row r="1018">
          <cell r="D1018">
            <v>0</v>
          </cell>
        </row>
        <row r="1019">
          <cell r="D1019">
            <v>0</v>
          </cell>
        </row>
        <row r="1020">
          <cell r="D1020">
            <v>0</v>
          </cell>
        </row>
        <row r="1021">
          <cell r="D1021">
            <v>0</v>
          </cell>
        </row>
        <row r="1022">
          <cell r="D1022">
            <v>0</v>
          </cell>
        </row>
        <row r="1023">
          <cell r="D1023">
            <v>0</v>
          </cell>
        </row>
        <row r="1024">
          <cell r="D1024">
            <v>0</v>
          </cell>
        </row>
        <row r="1025">
          <cell r="D1025">
            <v>0</v>
          </cell>
        </row>
        <row r="1026">
          <cell r="D1026">
            <v>0</v>
          </cell>
        </row>
        <row r="1027">
          <cell r="D1027">
            <v>0</v>
          </cell>
        </row>
        <row r="1028">
          <cell r="D1028">
            <v>0</v>
          </cell>
        </row>
        <row r="1029">
          <cell r="D1029">
            <v>0</v>
          </cell>
        </row>
        <row r="1030">
          <cell r="D1030">
            <v>0</v>
          </cell>
        </row>
        <row r="1031">
          <cell r="D1031">
            <v>0</v>
          </cell>
        </row>
        <row r="1032">
          <cell r="D1032">
            <v>0</v>
          </cell>
        </row>
        <row r="1033">
          <cell r="D1033">
            <v>0</v>
          </cell>
        </row>
        <row r="1034">
          <cell r="D1034">
            <v>0</v>
          </cell>
        </row>
        <row r="1035">
          <cell r="D1035">
            <v>0</v>
          </cell>
        </row>
        <row r="1036">
          <cell r="D1036">
            <v>0</v>
          </cell>
        </row>
        <row r="1037">
          <cell r="D1037">
            <v>0</v>
          </cell>
        </row>
        <row r="1038">
          <cell r="D1038">
            <v>0</v>
          </cell>
        </row>
        <row r="1039">
          <cell r="D1039">
            <v>0</v>
          </cell>
        </row>
        <row r="1040">
          <cell r="D1040">
            <v>0</v>
          </cell>
        </row>
        <row r="1041">
          <cell r="D1041">
            <v>0</v>
          </cell>
        </row>
        <row r="1042">
          <cell r="D1042">
            <v>0</v>
          </cell>
        </row>
        <row r="1043">
          <cell r="D1043">
            <v>0</v>
          </cell>
        </row>
        <row r="1044">
          <cell r="D1044">
            <v>0</v>
          </cell>
        </row>
        <row r="1045">
          <cell r="D1045">
            <v>0</v>
          </cell>
        </row>
        <row r="1046">
          <cell r="D1046">
            <v>0</v>
          </cell>
        </row>
        <row r="1047">
          <cell r="D1047">
            <v>0</v>
          </cell>
        </row>
        <row r="1048">
          <cell r="D1048">
            <v>0</v>
          </cell>
        </row>
        <row r="1049">
          <cell r="D1049">
            <v>0</v>
          </cell>
        </row>
        <row r="1050">
          <cell r="D1050">
            <v>0</v>
          </cell>
        </row>
        <row r="1051">
          <cell r="D1051">
            <v>0</v>
          </cell>
        </row>
        <row r="1052">
          <cell r="D1052">
            <v>0</v>
          </cell>
        </row>
        <row r="1053">
          <cell r="D1053">
            <v>0</v>
          </cell>
        </row>
        <row r="1054">
          <cell r="D1054">
            <v>0</v>
          </cell>
        </row>
        <row r="1055">
          <cell r="D1055">
            <v>0</v>
          </cell>
        </row>
        <row r="1056">
          <cell r="D1056">
            <v>0</v>
          </cell>
        </row>
        <row r="1057">
          <cell r="D1057">
            <v>433</v>
          </cell>
        </row>
        <row r="1058">
          <cell r="D1058">
            <v>348</v>
          </cell>
        </row>
        <row r="1059">
          <cell r="D1059">
            <v>85</v>
          </cell>
        </row>
        <row r="1060">
          <cell r="D1060">
            <v>0</v>
          </cell>
        </row>
        <row r="1061">
          <cell r="D1061">
            <v>0</v>
          </cell>
        </row>
        <row r="1062">
          <cell r="D1062">
            <v>0</v>
          </cell>
        </row>
        <row r="1063">
          <cell r="D1063">
            <v>0</v>
          </cell>
        </row>
        <row r="1064">
          <cell r="D1064">
            <v>16</v>
          </cell>
        </row>
        <row r="1065">
          <cell r="D1065">
            <v>0</v>
          </cell>
        </row>
        <row r="1066">
          <cell r="D1066">
            <v>0</v>
          </cell>
        </row>
        <row r="1067">
          <cell r="D1067">
            <v>0</v>
          </cell>
        </row>
        <row r="1068">
          <cell r="D1068">
            <v>0</v>
          </cell>
        </row>
        <row r="1069">
          <cell r="D1069">
            <v>16</v>
          </cell>
        </row>
        <row r="1070">
          <cell r="D1070">
            <v>0</v>
          </cell>
        </row>
        <row r="1071">
          <cell r="D1071">
            <v>0</v>
          </cell>
        </row>
        <row r="1072">
          <cell r="D1072">
            <v>0</v>
          </cell>
        </row>
        <row r="1073">
          <cell r="D1073">
            <v>0</v>
          </cell>
        </row>
        <row r="1074">
          <cell r="D1074">
            <v>0</v>
          </cell>
        </row>
        <row r="1075">
          <cell r="D1075">
            <v>0</v>
          </cell>
        </row>
        <row r="1076">
          <cell r="D1076">
            <v>0</v>
          </cell>
        </row>
        <row r="1077">
          <cell r="D1077">
            <v>0</v>
          </cell>
        </row>
        <row r="1078">
          <cell r="D1078">
            <v>5868</v>
          </cell>
        </row>
        <row r="1079">
          <cell r="D1079">
            <v>4615</v>
          </cell>
        </row>
        <row r="1080">
          <cell r="D1080">
            <v>415</v>
          </cell>
        </row>
        <row r="1081">
          <cell r="D1081">
            <v>0</v>
          </cell>
        </row>
        <row r="1082">
          <cell r="D1082">
            <v>0</v>
          </cell>
        </row>
        <row r="1083">
          <cell r="D1083">
            <v>0</v>
          </cell>
        </row>
        <row r="1084">
          <cell r="D1084">
            <v>0</v>
          </cell>
        </row>
        <row r="1085">
          <cell r="D1085">
            <v>0</v>
          </cell>
        </row>
        <row r="1086">
          <cell r="D1086">
            <v>0</v>
          </cell>
        </row>
        <row r="1087">
          <cell r="D1087">
            <v>149</v>
          </cell>
        </row>
        <row r="1088">
          <cell r="D1088">
            <v>4051</v>
          </cell>
        </row>
        <row r="1089">
          <cell r="D1089">
            <v>1253</v>
          </cell>
        </row>
        <row r="1090">
          <cell r="D1090">
            <v>0</v>
          </cell>
        </row>
        <row r="1091">
          <cell r="D1091">
            <v>0</v>
          </cell>
        </row>
        <row r="1092">
          <cell r="D1092">
            <v>0</v>
          </cell>
        </row>
        <row r="1093">
          <cell r="D1093">
            <v>0</v>
          </cell>
        </row>
        <row r="1094">
          <cell r="D1094">
            <v>1253</v>
          </cell>
        </row>
        <row r="1095">
          <cell r="D1095">
            <v>0</v>
          </cell>
        </row>
        <row r="1096">
          <cell r="D1096">
            <v>0</v>
          </cell>
        </row>
        <row r="1097">
          <cell r="D1097">
            <v>0</v>
          </cell>
        </row>
        <row r="1098">
          <cell r="D1098">
            <v>0</v>
          </cell>
        </row>
        <row r="1099">
          <cell r="D1099">
            <v>0</v>
          </cell>
        </row>
        <row r="1100">
          <cell r="D1100">
            <v>0</v>
          </cell>
        </row>
        <row r="1101">
          <cell r="D1101">
            <v>0</v>
          </cell>
        </row>
        <row r="1102">
          <cell r="D1102">
            <v>0</v>
          </cell>
        </row>
        <row r="1103">
          <cell r="D1103">
            <v>0</v>
          </cell>
        </row>
        <row r="1104">
          <cell r="D1104">
            <v>0</v>
          </cell>
        </row>
        <row r="1105">
          <cell r="D1105">
            <v>0</v>
          </cell>
        </row>
        <row r="1106">
          <cell r="D1106">
            <v>0</v>
          </cell>
        </row>
        <row r="1107">
          <cell r="D1107">
            <v>0</v>
          </cell>
        </row>
        <row r="1108">
          <cell r="D1108">
            <v>0</v>
          </cell>
        </row>
        <row r="1109">
          <cell r="D1109">
            <v>0</v>
          </cell>
        </row>
        <row r="1110">
          <cell r="D1110">
            <v>0</v>
          </cell>
        </row>
        <row r="1111">
          <cell r="D1111">
            <v>0</v>
          </cell>
        </row>
        <row r="1112">
          <cell r="D1112">
            <v>0</v>
          </cell>
        </row>
        <row r="1113">
          <cell r="D1113">
            <v>0</v>
          </cell>
        </row>
        <row r="1114">
          <cell r="D1114">
            <v>0</v>
          </cell>
        </row>
        <row r="1115">
          <cell r="D1115">
            <v>0</v>
          </cell>
        </row>
        <row r="1116">
          <cell r="D1116">
            <v>0</v>
          </cell>
        </row>
        <row r="1117">
          <cell r="D1117">
            <v>0</v>
          </cell>
        </row>
        <row r="1118">
          <cell r="D1118">
            <v>0</v>
          </cell>
        </row>
        <row r="1119">
          <cell r="D1119">
            <v>0</v>
          </cell>
        </row>
        <row r="1120">
          <cell r="D1120">
            <v>0</v>
          </cell>
        </row>
        <row r="1121">
          <cell r="D1121">
            <v>0</v>
          </cell>
        </row>
        <row r="1122">
          <cell r="D1122">
            <v>0</v>
          </cell>
        </row>
        <row r="1123">
          <cell r="D1123">
            <v>0</v>
          </cell>
        </row>
        <row r="1124">
          <cell r="D1124">
            <v>0</v>
          </cell>
        </row>
        <row r="1125">
          <cell r="D1125">
            <v>0</v>
          </cell>
        </row>
        <row r="1126">
          <cell r="D1126">
            <v>0</v>
          </cell>
        </row>
        <row r="1127">
          <cell r="D1127">
            <v>0</v>
          </cell>
        </row>
        <row r="1128">
          <cell r="D1128">
            <v>0</v>
          </cell>
        </row>
        <row r="1129">
          <cell r="D1129">
            <v>0</v>
          </cell>
        </row>
        <row r="1130">
          <cell r="D1130">
            <v>0</v>
          </cell>
        </row>
        <row r="1131">
          <cell r="D1131">
            <v>0</v>
          </cell>
        </row>
        <row r="1132">
          <cell r="D1132">
            <v>0</v>
          </cell>
        </row>
        <row r="1133">
          <cell r="D1133">
            <v>0</v>
          </cell>
        </row>
        <row r="1134">
          <cell r="D1134">
            <v>0</v>
          </cell>
        </row>
        <row r="1135">
          <cell r="D1135">
            <v>52490</v>
          </cell>
        </row>
        <row r="1136">
          <cell r="D1136">
            <v>52152</v>
          </cell>
        </row>
        <row r="1137">
          <cell r="D1137">
            <v>1618</v>
          </cell>
        </row>
        <row r="1138">
          <cell r="D1138">
            <v>155</v>
          </cell>
        </row>
        <row r="1139">
          <cell r="D1139">
            <v>0</v>
          </cell>
        </row>
        <row r="1140">
          <cell r="D1140">
            <v>0</v>
          </cell>
        </row>
        <row r="1141">
          <cell r="D1141">
            <v>49207</v>
          </cell>
        </row>
        <row r="1142">
          <cell r="D1142">
            <v>0</v>
          </cell>
        </row>
        <row r="1143">
          <cell r="D1143">
            <v>63</v>
          </cell>
        </row>
        <row r="1144">
          <cell r="D1144">
            <v>100</v>
          </cell>
        </row>
        <row r="1145">
          <cell r="D1145">
            <v>0</v>
          </cell>
        </row>
        <row r="1146">
          <cell r="D1146">
            <v>0</v>
          </cell>
        </row>
        <row r="1147">
          <cell r="D1147">
            <v>250</v>
          </cell>
        </row>
        <row r="1148">
          <cell r="D1148">
            <v>0</v>
          </cell>
        </row>
        <row r="1149">
          <cell r="D1149">
            <v>0</v>
          </cell>
        </row>
        <row r="1150">
          <cell r="D1150">
            <v>0</v>
          </cell>
        </row>
        <row r="1151">
          <cell r="D1151">
            <v>0</v>
          </cell>
        </row>
        <row r="1152">
          <cell r="D1152">
            <v>0</v>
          </cell>
        </row>
        <row r="1153">
          <cell r="D1153">
            <v>0</v>
          </cell>
        </row>
        <row r="1154">
          <cell r="D1154">
            <v>0</v>
          </cell>
        </row>
        <row r="1155">
          <cell r="D1155">
            <v>0</v>
          </cell>
        </row>
        <row r="1156">
          <cell r="D1156">
            <v>0</v>
          </cell>
        </row>
        <row r="1157">
          <cell r="D1157">
            <v>0</v>
          </cell>
        </row>
        <row r="1158">
          <cell r="D1158">
            <v>0</v>
          </cell>
        </row>
        <row r="1159">
          <cell r="D1159">
            <v>0</v>
          </cell>
        </row>
        <row r="1160">
          <cell r="D1160">
            <v>13</v>
          </cell>
        </row>
        <row r="1161">
          <cell r="D1161">
            <v>725</v>
          </cell>
        </row>
        <row r="1162">
          <cell r="D1162">
            <v>21</v>
          </cell>
        </row>
        <row r="1163">
          <cell r="D1163">
            <v>338</v>
          </cell>
        </row>
        <row r="1164">
          <cell r="D1164">
            <v>0</v>
          </cell>
        </row>
        <row r="1165">
          <cell r="D1165">
            <v>0</v>
          </cell>
        </row>
        <row r="1166">
          <cell r="D1166">
            <v>0</v>
          </cell>
        </row>
        <row r="1167">
          <cell r="D1167">
            <v>293</v>
          </cell>
        </row>
        <row r="1168">
          <cell r="D1168">
            <v>0</v>
          </cell>
        </row>
        <row r="1169">
          <cell r="D1169">
            <v>0</v>
          </cell>
        </row>
        <row r="1170">
          <cell r="D1170">
            <v>0</v>
          </cell>
        </row>
        <row r="1171">
          <cell r="D1171">
            <v>45</v>
          </cell>
        </row>
        <row r="1172">
          <cell r="D1172">
            <v>0</v>
          </cell>
        </row>
        <row r="1173">
          <cell r="D1173">
            <v>0</v>
          </cell>
        </row>
        <row r="1174">
          <cell r="D1174">
            <v>0</v>
          </cell>
        </row>
        <row r="1175">
          <cell r="D1175">
            <v>0</v>
          </cell>
        </row>
        <row r="1176">
          <cell r="D1176">
            <v>0</v>
          </cell>
        </row>
        <row r="1177">
          <cell r="D1177">
            <v>0</v>
          </cell>
        </row>
        <row r="1178">
          <cell r="D1178">
            <v>0</v>
          </cell>
        </row>
        <row r="1179">
          <cell r="D1179">
            <v>0</v>
          </cell>
        </row>
        <row r="1180">
          <cell r="D1180">
            <v>54072</v>
          </cell>
        </row>
        <row r="1181">
          <cell r="D1181">
            <v>36307</v>
          </cell>
        </row>
        <row r="1182">
          <cell r="D1182">
            <v>0</v>
          </cell>
        </row>
        <row r="1183">
          <cell r="D1183">
            <v>0</v>
          </cell>
        </row>
        <row r="1184">
          <cell r="D1184">
            <v>0</v>
          </cell>
        </row>
        <row r="1185">
          <cell r="D1185">
            <v>0</v>
          </cell>
        </row>
        <row r="1186">
          <cell r="D1186">
            <v>507</v>
          </cell>
        </row>
        <row r="1187">
          <cell r="D1187">
            <v>35800</v>
          </cell>
        </row>
        <row r="1188">
          <cell r="D1188">
            <v>0</v>
          </cell>
        </row>
        <row r="1189">
          <cell r="D1189">
            <v>0</v>
          </cell>
        </row>
        <row r="1190">
          <cell r="D1190">
            <v>0</v>
          </cell>
        </row>
        <row r="1191">
          <cell r="D1191">
            <v>0</v>
          </cell>
        </row>
        <row r="1192">
          <cell r="D1192">
            <v>16767</v>
          </cell>
        </row>
        <row r="1193">
          <cell r="D1193">
            <v>15548</v>
          </cell>
        </row>
        <row r="1194">
          <cell r="D1194">
            <v>0</v>
          </cell>
        </row>
        <row r="1195">
          <cell r="D1195">
            <v>1219</v>
          </cell>
        </row>
        <row r="1196">
          <cell r="D1196">
            <v>998</v>
          </cell>
        </row>
        <row r="1197">
          <cell r="D1197">
            <v>0</v>
          </cell>
        </row>
        <row r="1198">
          <cell r="D1198">
            <v>998</v>
          </cell>
        </row>
        <row r="1199">
          <cell r="D1199">
            <v>0</v>
          </cell>
        </row>
        <row r="1200">
          <cell r="D1200">
            <v>3055</v>
          </cell>
        </row>
        <row r="1201">
          <cell r="D1201">
            <v>3016</v>
          </cell>
        </row>
        <row r="1202">
          <cell r="D1202">
            <v>0</v>
          </cell>
        </row>
        <row r="1203">
          <cell r="D1203">
            <v>0</v>
          </cell>
        </row>
        <row r="1204">
          <cell r="D1204">
            <v>0</v>
          </cell>
        </row>
        <row r="1205">
          <cell r="D1205">
            <v>0</v>
          </cell>
        </row>
        <row r="1206">
          <cell r="D1206">
            <v>0</v>
          </cell>
        </row>
        <row r="1207">
          <cell r="D1207">
            <v>0</v>
          </cell>
        </row>
        <row r="1208">
          <cell r="D1208">
            <v>0</v>
          </cell>
        </row>
        <row r="1209">
          <cell r="D1209">
            <v>240</v>
          </cell>
        </row>
        <row r="1210">
          <cell r="D1210">
            <v>0</v>
          </cell>
        </row>
        <row r="1211">
          <cell r="D1211">
            <v>0</v>
          </cell>
        </row>
        <row r="1212">
          <cell r="D1212">
            <v>2304</v>
          </cell>
        </row>
        <row r="1213">
          <cell r="D1213">
            <v>0</v>
          </cell>
        </row>
        <row r="1214">
          <cell r="D1214">
            <v>0</v>
          </cell>
        </row>
        <row r="1215">
          <cell r="D1215">
            <v>0</v>
          </cell>
        </row>
        <row r="1216">
          <cell r="D1216">
            <v>0</v>
          </cell>
        </row>
        <row r="1217">
          <cell r="D1217">
            <v>103</v>
          </cell>
        </row>
        <row r="1218">
          <cell r="D1218">
            <v>369</v>
          </cell>
        </row>
        <row r="1219">
          <cell r="D1219">
            <v>0</v>
          </cell>
        </row>
        <row r="1220">
          <cell r="D1220">
            <v>0</v>
          </cell>
        </row>
        <row r="1221">
          <cell r="D1221">
            <v>0</v>
          </cell>
        </row>
        <row r="1222">
          <cell r="D1222">
            <v>0</v>
          </cell>
        </row>
        <row r="1223">
          <cell r="D1223">
            <v>0</v>
          </cell>
        </row>
        <row r="1224">
          <cell r="D1224">
            <v>0</v>
          </cell>
        </row>
        <row r="1225">
          <cell r="D1225">
            <v>0</v>
          </cell>
        </row>
        <row r="1226">
          <cell r="D1226">
            <v>0</v>
          </cell>
        </row>
        <row r="1227">
          <cell r="D1227">
            <v>0</v>
          </cell>
        </row>
        <row r="1228">
          <cell r="D1228">
            <v>0</v>
          </cell>
        </row>
        <row r="1229">
          <cell r="D1229">
            <v>0</v>
          </cell>
        </row>
        <row r="1230">
          <cell r="D1230">
            <v>0</v>
          </cell>
        </row>
        <row r="1231">
          <cell r="D1231">
            <v>0</v>
          </cell>
        </row>
        <row r="1232">
          <cell r="D1232">
            <v>0</v>
          </cell>
        </row>
        <row r="1233">
          <cell r="D1233">
            <v>0</v>
          </cell>
        </row>
        <row r="1234">
          <cell r="D1234">
            <v>0</v>
          </cell>
        </row>
        <row r="1235">
          <cell r="D1235">
            <v>0</v>
          </cell>
        </row>
        <row r="1236">
          <cell r="D1236">
            <v>0</v>
          </cell>
        </row>
        <row r="1237">
          <cell r="D1237">
            <v>0</v>
          </cell>
        </row>
        <row r="1238">
          <cell r="D1238">
            <v>0</v>
          </cell>
        </row>
        <row r="1239">
          <cell r="D1239">
            <v>0</v>
          </cell>
        </row>
        <row r="1240">
          <cell r="D1240">
            <v>0</v>
          </cell>
        </row>
        <row r="1241">
          <cell r="D1241">
            <v>0</v>
          </cell>
        </row>
        <row r="1242">
          <cell r="D1242">
            <v>0</v>
          </cell>
        </row>
        <row r="1243">
          <cell r="D1243">
            <v>0</v>
          </cell>
        </row>
        <row r="1244">
          <cell r="D1244">
            <v>0</v>
          </cell>
        </row>
        <row r="1245">
          <cell r="D1245">
            <v>39</v>
          </cell>
        </row>
        <row r="1246">
          <cell r="D1246">
            <v>0</v>
          </cell>
        </row>
        <row r="1247">
          <cell r="D1247">
            <v>0</v>
          </cell>
        </row>
        <row r="1248">
          <cell r="D1248">
            <v>39</v>
          </cell>
        </row>
        <row r="1249">
          <cell r="D1249">
            <v>0</v>
          </cell>
        </row>
        <row r="1250">
          <cell r="D1250">
            <v>0</v>
          </cell>
        </row>
        <row r="1251">
          <cell r="D1251">
            <v>0</v>
          </cell>
        </row>
        <row r="1252">
          <cell r="D1252">
            <v>0</v>
          </cell>
        </row>
        <row r="1253">
          <cell r="D1253">
            <v>0</v>
          </cell>
        </row>
        <row r="1254">
          <cell r="D1254">
            <v>0</v>
          </cell>
        </row>
        <row r="1255">
          <cell r="D1255">
            <v>0</v>
          </cell>
        </row>
        <row r="1256">
          <cell r="D1256">
            <v>0</v>
          </cell>
        </row>
        <row r="1257">
          <cell r="D1257">
            <v>0</v>
          </cell>
        </row>
        <row r="1258">
          <cell r="D1258">
            <v>3577</v>
          </cell>
        </row>
        <row r="1259">
          <cell r="D1259">
            <v>1535</v>
          </cell>
        </row>
        <row r="1260">
          <cell r="D1260">
            <v>1238</v>
          </cell>
        </row>
        <row r="1261">
          <cell r="D1261">
            <v>0</v>
          </cell>
        </row>
        <row r="1262">
          <cell r="D1262">
            <v>0</v>
          </cell>
        </row>
        <row r="1263">
          <cell r="D1263">
            <v>0</v>
          </cell>
        </row>
        <row r="1264">
          <cell r="D1264">
            <v>0</v>
          </cell>
        </row>
        <row r="1265">
          <cell r="D1265">
            <v>34</v>
          </cell>
        </row>
        <row r="1266">
          <cell r="D1266">
            <v>0</v>
          </cell>
        </row>
        <row r="1267">
          <cell r="D1267">
            <v>0</v>
          </cell>
        </row>
        <row r="1268">
          <cell r="D1268">
            <v>99</v>
          </cell>
        </row>
        <row r="1269">
          <cell r="D1269">
            <v>164</v>
          </cell>
        </row>
        <row r="1270">
          <cell r="D1270">
            <v>0</v>
          </cell>
        </row>
        <row r="1271">
          <cell r="D1271">
            <v>1157</v>
          </cell>
        </row>
        <row r="1272">
          <cell r="D1272">
            <v>1157</v>
          </cell>
        </row>
        <row r="1273">
          <cell r="D1273">
            <v>0</v>
          </cell>
        </row>
        <row r="1274">
          <cell r="D1274">
            <v>0</v>
          </cell>
        </row>
        <row r="1275">
          <cell r="D1275">
            <v>0</v>
          </cell>
        </row>
        <row r="1276">
          <cell r="D1276">
            <v>0</v>
          </cell>
        </row>
        <row r="1277">
          <cell r="D1277">
            <v>60</v>
          </cell>
        </row>
        <row r="1278">
          <cell r="D1278">
            <v>0</v>
          </cell>
        </row>
        <row r="1279">
          <cell r="D1279">
            <v>0</v>
          </cell>
        </row>
        <row r="1280">
          <cell r="D1280">
            <v>0</v>
          </cell>
        </row>
        <row r="1281">
          <cell r="D1281">
            <v>60</v>
          </cell>
        </row>
        <row r="1282">
          <cell r="D1282">
            <v>0</v>
          </cell>
        </row>
        <row r="1283">
          <cell r="D1283">
            <v>0</v>
          </cell>
        </row>
        <row r="1284">
          <cell r="D1284">
            <v>0</v>
          </cell>
        </row>
        <row r="1285">
          <cell r="D1285">
            <v>0</v>
          </cell>
        </row>
        <row r="1286">
          <cell r="D1286">
            <v>0</v>
          </cell>
        </row>
        <row r="1287">
          <cell r="D1287">
            <v>0</v>
          </cell>
        </row>
        <row r="1288">
          <cell r="D1288">
            <v>0</v>
          </cell>
        </row>
        <row r="1289">
          <cell r="D1289">
            <v>0</v>
          </cell>
        </row>
        <row r="1290">
          <cell r="D1290">
            <v>0</v>
          </cell>
        </row>
        <row r="1291">
          <cell r="D1291">
            <v>782</v>
          </cell>
        </row>
        <row r="1292">
          <cell r="D1292">
            <v>346</v>
          </cell>
        </row>
        <row r="1293">
          <cell r="D1293">
            <v>0</v>
          </cell>
        </row>
        <row r="1294">
          <cell r="D1294">
            <v>0</v>
          </cell>
        </row>
        <row r="1295">
          <cell r="D1295">
            <v>0</v>
          </cell>
        </row>
        <row r="1296">
          <cell r="D1296">
            <v>212</v>
          </cell>
        </row>
        <row r="1297">
          <cell r="D1297">
            <v>15</v>
          </cell>
        </row>
        <row r="1298">
          <cell r="D1298">
            <v>7</v>
          </cell>
        </row>
        <row r="1299">
          <cell r="D1299">
            <v>0</v>
          </cell>
        </row>
        <row r="1300">
          <cell r="D1300">
            <v>0</v>
          </cell>
        </row>
        <row r="1301">
          <cell r="D1301">
            <v>0</v>
          </cell>
        </row>
        <row r="1302">
          <cell r="D1302">
            <v>202</v>
          </cell>
        </row>
        <row r="1303">
          <cell r="D1303">
            <v>0</v>
          </cell>
        </row>
        <row r="1304">
          <cell r="D1304">
            <v>7</v>
          </cell>
        </row>
        <row r="1305">
          <cell r="D1305">
            <v>7</v>
          </cell>
        </row>
        <row r="1306">
          <cell r="D1306">
            <v>0</v>
          </cell>
        </row>
        <row r="1307">
          <cell r="D1307">
            <v>0</v>
          </cell>
        </row>
        <row r="1308">
          <cell r="D1308">
            <v>0</v>
          </cell>
        </row>
        <row r="1309">
          <cell r="D1309">
            <v>0</v>
          </cell>
        </row>
        <row r="1310">
          <cell r="D1310">
            <v>0</v>
          </cell>
        </row>
        <row r="1311">
          <cell r="D1311">
            <v>0</v>
          </cell>
        </row>
        <row r="1312">
          <cell r="D1312">
            <v>0</v>
          </cell>
        </row>
        <row r="1313">
          <cell r="D1313">
            <v>0</v>
          </cell>
        </row>
        <row r="1314">
          <cell r="D1314">
            <v>36</v>
          </cell>
        </row>
        <row r="1315">
          <cell r="D1315">
            <v>36</v>
          </cell>
        </row>
        <row r="1316">
          <cell r="D1316">
            <v>15000</v>
          </cell>
        </row>
        <row r="1317">
          <cell r="D1317">
            <v>70000</v>
          </cell>
        </row>
        <row r="1318">
          <cell r="D1318">
            <v>70000</v>
          </cell>
        </row>
        <row r="1319">
          <cell r="D1319">
            <v>70000</v>
          </cell>
        </row>
        <row r="1320">
          <cell r="D1320">
            <v>0</v>
          </cell>
        </row>
        <row r="1321">
          <cell r="D1321">
            <v>0</v>
          </cell>
        </row>
        <row r="1322">
          <cell r="D1322">
            <v>0</v>
          </cell>
        </row>
        <row r="1323">
          <cell r="D1323">
            <v>0</v>
          </cell>
        </row>
        <row r="1324">
          <cell r="D1324">
            <v>0</v>
          </cell>
        </row>
        <row r="1325">
          <cell r="D1325">
            <v>15000</v>
          </cell>
        </row>
        <row r="1326">
          <cell r="D1326">
            <v>15000</v>
          </cell>
        </row>
        <row r="1327">
          <cell r="D1327">
            <v>0</v>
          </cell>
        </row>
        <row r="1329">
          <cell r="D1329">
            <v>681888</v>
          </cell>
        </row>
      </sheetData>
      <sheetData sheetId="30"/>
      <sheetData sheetId="31"/>
      <sheetData sheetId="32"/>
      <sheetData sheetId="33"/>
      <sheetData sheetId="34"/>
      <sheetData sheetId="35"/>
      <sheetData sheetId="36"/>
      <sheetData sheetId="37">
        <row r="1">
          <cell r="B1" t="str">
            <v>2021年市本级政府性基金预算支出情况表</v>
          </cell>
        </row>
        <row r="2">
          <cell r="B2" t="str">
            <v>表三十六</v>
          </cell>
        </row>
        <row r="3">
          <cell r="A3" t="str">
            <v>科目编码</v>
          </cell>
          <cell r="B3" t="str">
            <v>项目</v>
          </cell>
          <cell r="C3" t="str">
            <v>2020年执行数</v>
          </cell>
          <cell r="D3" t="str">
            <v>2021年预算数</v>
          </cell>
        </row>
        <row r="4">
          <cell r="A4" t="str">
            <v>207</v>
          </cell>
          <cell r="B4" t="str">
            <v>一、文化旅游体育与传媒支出</v>
          </cell>
          <cell r="C4">
            <v>0</v>
          </cell>
          <cell r="D4">
            <v>0</v>
          </cell>
        </row>
        <row r="5">
          <cell r="A5" t="str">
            <v>20707</v>
          </cell>
          <cell r="B5" t="str">
            <v>   国家电影事业发展专项资金安排的支出</v>
          </cell>
          <cell r="C5">
            <v>0</v>
          </cell>
          <cell r="D5">
            <v>0</v>
          </cell>
        </row>
        <row r="6">
          <cell r="A6" t="str">
            <v>2070701</v>
          </cell>
          <cell r="B6" t="str">
            <v>      资助国产影片放映</v>
          </cell>
          <cell r="C6">
            <v>0</v>
          </cell>
          <cell r="D6">
            <v>0</v>
          </cell>
        </row>
        <row r="7">
          <cell r="A7" t="str">
            <v>2070702</v>
          </cell>
          <cell r="B7" t="str">
            <v>      资助影院建设</v>
          </cell>
          <cell r="C7">
            <v>0</v>
          </cell>
          <cell r="D7">
            <v>0</v>
          </cell>
        </row>
        <row r="8">
          <cell r="A8" t="str">
            <v>2070703</v>
          </cell>
          <cell r="B8" t="str">
            <v>      资助少数民族语电影译制</v>
          </cell>
          <cell r="C8">
            <v>0</v>
          </cell>
          <cell r="D8">
            <v>0</v>
          </cell>
        </row>
        <row r="9">
          <cell r="A9" t="str">
            <v>2070704</v>
          </cell>
          <cell r="B9" t="str">
            <v>      购买农村电影公益性放映版权服务</v>
          </cell>
          <cell r="C9">
            <v>0</v>
          </cell>
          <cell r="D9">
            <v>0</v>
          </cell>
        </row>
        <row r="10">
          <cell r="A10" t="str">
            <v>2070799</v>
          </cell>
          <cell r="B10" t="str">
            <v>      其他国家电影事业发展专项资金支出</v>
          </cell>
          <cell r="C10">
            <v>0</v>
          </cell>
          <cell r="D10">
            <v>0</v>
          </cell>
        </row>
        <row r="11">
          <cell r="A11" t="str">
            <v>20709</v>
          </cell>
          <cell r="B11" t="str">
            <v>   旅游发展基金支出</v>
          </cell>
          <cell r="C11">
            <v>0</v>
          </cell>
          <cell r="D11">
            <v>0</v>
          </cell>
        </row>
        <row r="12">
          <cell r="A12" t="str">
            <v>2070901</v>
          </cell>
          <cell r="B12" t="str">
            <v>      宣传促销</v>
          </cell>
          <cell r="C12">
            <v>0</v>
          </cell>
          <cell r="D12">
            <v>0</v>
          </cell>
        </row>
        <row r="13">
          <cell r="A13" t="str">
            <v>2070902</v>
          </cell>
          <cell r="B13" t="str">
            <v>      行业规划</v>
          </cell>
          <cell r="C13">
            <v>0</v>
          </cell>
          <cell r="D13">
            <v>0</v>
          </cell>
        </row>
        <row r="14">
          <cell r="A14" t="str">
            <v>2070903</v>
          </cell>
          <cell r="B14" t="str">
            <v>      旅游事业补助</v>
          </cell>
          <cell r="C14">
            <v>0</v>
          </cell>
          <cell r="D14">
            <v>0</v>
          </cell>
        </row>
        <row r="15">
          <cell r="A15" t="str">
            <v>2070904</v>
          </cell>
          <cell r="B15" t="str">
            <v>      地方旅游开发项目补助</v>
          </cell>
          <cell r="C15">
            <v>0</v>
          </cell>
          <cell r="D15">
            <v>0</v>
          </cell>
        </row>
        <row r="16">
          <cell r="A16" t="str">
            <v>2070999</v>
          </cell>
          <cell r="B16" t="str">
            <v>      其他旅游发展基金支出 </v>
          </cell>
          <cell r="C16">
            <v>0</v>
          </cell>
          <cell r="D16">
            <v>0</v>
          </cell>
        </row>
        <row r="17">
          <cell r="A17" t="str">
            <v>20710</v>
          </cell>
          <cell r="B17" t="str">
            <v>   国家电影事业发展专项资金对应专项债务收入安排的支出</v>
          </cell>
          <cell r="C17">
            <v>0</v>
          </cell>
          <cell r="D17">
            <v>0</v>
          </cell>
        </row>
        <row r="18">
          <cell r="A18" t="str">
            <v>2071001</v>
          </cell>
          <cell r="B18" t="str">
            <v>      资助城市影院</v>
          </cell>
          <cell r="C18">
            <v>0</v>
          </cell>
          <cell r="D18">
            <v>0</v>
          </cell>
        </row>
        <row r="19">
          <cell r="A19" t="str">
            <v>2071099</v>
          </cell>
          <cell r="B19" t="str">
            <v>      其他国家电影事业发展专项资金对应专项债务收入支出</v>
          </cell>
          <cell r="C19">
            <v>0</v>
          </cell>
          <cell r="D19">
            <v>0</v>
          </cell>
        </row>
        <row r="20">
          <cell r="A20" t="str">
            <v>208</v>
          </cell>
          <cell r="B20" t="str">
            <v>二、社会保障和就业支出</v>
          </cell>
          <cell r="C20">
            <v>6</v>
          </cell>
          <cell r="D20">
            <v>20</v>
          </cell>
        </row>
        <row r="21">
          <cell r="A21" t="str">
            <v>20822</v>
          </cell>
          <cell r="B21" t="str">
            <v>    大中型水库移民后期扶持基金支出</v>
          </cell>
          <cell r="C21">
            <v>5</v>
          </cell>
          <cell r="D21">
            <v>15</v>
          </cell>
        </row>
        <row r="22">
          <cell r="A22" t="str">
            <v>2082201</v>
          </cell>
          <cell r="B22" t="str">
            <v>      移民补助</v>
          </cell>
          <cell r="C22">
            <v>0</v>
          </cell>
          <cell r="D22">
            <v>0</v>
          </cell>
        </row>
        <row r="23">
          <cell r="A23" t="str">
            <v>2082202</v>
          </cell>
          <cell r="B23" t="str">
            <v>      基础设施建设和经济发展</v>
          </cell>
          <cell r="C23">
            <v>5</v>
          </cell>
          <cell r="D23">
            <v>15</v>
          </cell>
        </row>
        <row r="24">
          <cell r="A24" t="str">
            <v>2082299</v>
          </cell>
          <cell r="B24" t="str">
            <v>      其他大中型水库移民后期扶持基金支出</v>
          </cell>
          <cell r="C24">
            <v>0</v>
          </cell>
          <cell r="D24">
            <v>0</v>
          </cell>
        </row>
        <row r="25">
          <cell r="A25" t="str">
            <v>20823</v>
          </cell>
          <cell r="B25" t="str">
            <v>    小型水库移民扶助基金安排的支出</v>
          </cell>
          <cell r="C25">
            <v>1</v>
          </cell>
          <cell r="D25">
            <v>5</v>
          </cell>
        </row>
        <row r="26">
          <cell r="A26" t="str">
            <v>2082301</v>
          </cell>
          <cell r="B26" t="str">
            <v>      移民补助</v>
          </cell>
          <cell r="C26">
            <v>0</v>
          </cell>
          <cell r="D26">
            <v>0</v>
          </cell>
        </row>
        <row r="27">
          <cell r="A27" t="str">
            <v>2082302</v>
          </cell>
          <cell r="B27" t="str">
            <v>      基础设施建设和经济发展</v>
          </cell>
          <cell r="C27">
            <v>0</v>
          </cell>
          <cell r="D27">
            <v>5</v>
          </cell>
        </row>
        <row r="28">
          <cell r="A28" t="str">
            <v>2082399</v>
          </cell>
          <cell r="B28" t="str">
            <v>      其他小型水库移民扶助基金支出</v>
          </cell>
          <cell r="C28">
            <v>1</v>
          </cell>
          <cell r="D28">
            <v>0</v>
          </cell>
        </row>
        <row r="29">
          <cell r="A29" t="str">
            <v>20829</v>
          </cell>
          <cell r="B29" t="str">
            <v>    小型水库移民扶助基金对应专项债务收入安排的支出</v>
          </cell>
          <cell r="C29">
            <v>0</v>
          </cell>
          <cell r="D29">
            <v>0</v>
          </cell>
        </row>
        <row r="30">
          <cell r="A30" t="str">
            <v>2082901</v>
          </cell>
          <cell r="B30" t="str">
            <v>      基础设施建设和经济发展</v>
          </cell>
          <cell r="C30">
            <v>0</v>
          </cell>
          <cell r="D30">
            <v>0</v>
          </cell>
        </row>
        <row r="31">
          <cell r="A31" t="str">
            <v>2082999</v>
          </cell>
          <cell r="B31" t="str">
            <v>      其他小型水库移民扶助基金对应专项债务收入安排的支出</v>
          </cell>
          <cell r="C31">
            <v>0</v>
          </cell>
          <cell r="D31">
            <v>0</v>
          </cell>
        </row>
        <row r="32">
          <cell r="A32" t="str">
            <v>211</v>
          </cell>
          <cell r="B32" t="str">
            <v>三、节能环保支出</v>
          </cell>
          <cell r="C32">
            <v>0</v>
          </cell>
          <cell r="D32">
            <v>0</v>
          </cell>
        </row>
        <row r="33">
          <cell r="A33" t="str">
            <v>21160</v>
          </cell>
          <cell r="B33" t="str">
            <v>    可再生能源电价附加收入安排的支出</v>
          </cell>
          <cell r="C33">
            <v>0</v>
          </cell>
          <cell r="D33">
            <v>0</v>
          </cell>
        </row>
        <row r="34">
          <cell r="A34">
            <v>2116001</v>
          </cell>
          <cell r="B34" t="str">
            <v>      风力发电补助</v>
          </cell>
          <cell r="C34">
            <v>0</v>
          </cell>
          <cell r="D34">
            <v>0</v>
          </cell>
        </row>
        <row r="35">
          <cell r="A35">
            <v>2116002</v>
          </cell>
          <cell r="B35" t="str">
            <v>      太阳能发电补助</v>
          </cell>
          <cell r="C35">
            <v>0</v>
          </cell>
          <cell r="D35">
            <v>0</v>
          </cell>
        </row>
        <row r="36">
          <cell r="A36">
            <v>2116003</v>
          </cell>
          <cell r="B36" t="str">
            <v>      生物质能发电补助</v>
          </cell>
          <cell r="C36">
            <v>0</v>
          </cell>
          <cell r="D36">
            <v>0</v>
          </cell>
        </row>
        <row r="37">
          <cell r="A37">
            <v>2116099</v>
          </cell>
          <cell r="B37" t="str">
            <v>      其他可再生能源电价附加收入安排的支出</v>
          </cell>
          <cell r="C37">
            <v>0</v>
          </cell>
          <cell r="D37">
            <v>0</v>
          </cell>
        </row>
        <row r="38">
          <cell r="A38">
            <v>21161</v>
          </cell>
          <cell r="B38" t="str">
            <v>    废弃电器电子产品处理基金支出</v>
          </cell>
          <cell r="C38">
            <v>0</v>
          </cell>
          <cell r="D38">
            <v>0</v>
          </cell>
        </row>
        <row r="39">
          <cell r="A39">
            <v>2116101</v>
          </cell>
          <cell r="B39" t="str">
            <v>      回收处理费用补贴</v>
          </cell>
          <cell r="C39">
            <v>0</v>
          </cell>
          <cell r="D39">
            <v>0</v>
          </cell>
        </row>
        <row r="40">
          <cell r="A40">
            <v>2116102</v>
          </cell>
          <cell r="B40" t="str">
            <v>      信息系统建设</v>
          </cell>
          <cell r="C40">
            <v>0</v>
          </cell>
          <cell r="D40">
            <v>0</v>
          </cell>
        </row>
        <row r="41">
          <cell r="A41">
            <v>2116103</v>
          </cell>
          <cell r="B41" t="str">
            <v>      基金征管经费</v>
          </cell>
          <cell r="C41">
            <v>0</v>
          </cell>
          <cell r="D41">
            <v>0</v>
          </cell>
        </row>
        <row r="42">
          <cell r="A42">
            <v>2116104</v>
          </cell>
          <cell r="B42" t="str">
            <v>      其他废弃电器电子产品处理基金支出</v>
          </cell>
          <cell r="C42">
            <v>0</v>
          </cell>
          <cell r="D42">
            <v>0</v>
          </cell>
        </row>
        <row r="43">
          <cell r="A43" t="str">
            <v>212</v>
          </cell>
          <cell r="B43" t="str">
            <v>四、城乡社区支出</v>
          </cell>
          <cell r="C43">
            <v>380231</v>
          </cell>
          <cell r="D43">
            <v>226666</v>
          </cell>
        </row>
        <row r="44">
          <cell r="A44" t="str">
            <v>21208</v>
          </cell>
          <cell r="B44" t="str">
            <v>    国有土地使用权出让收入安排的支出</v>
          </cell>
          <cell r="C44">
            <v>376704</v>
          </cell>
          <cell r="D44">
            <v>223108</v>
          </cell>
        </row>
        <row r="45">
          <cell r="A45" t="str">
            <v>2120801</v>
          </cell>
          <cell r="B45" t="str">
            <v>      征地和拆迁补偿支出</v>
          </cell>
          <cell r="C45">
            <v>20830</v>
          </cell>
          <cell r="D45">
            <v>808</v>
          </cell>
        </row>
        <row r="46">
          <cell r="A46" t="str">
            <v>2120802</v>
          </cell>
          <cell r="B46" t="str">
            <v>      土地开发支出</v>
          </cell>
          <cell r="C46">
            <v>0</v>
          </cell>
          <cell r="D46">
            <v>20000</v>
          </cell>
        </row>
        <row r="47">
          <cell r="A47" t="str">
            <v>2120803</v>
          </cell>
          <cell r="B47" t="str">
            <v>      城市建设支出</v>
          </cell>
          <cell r="C47">
            <v>0</v>
          </cell>
          <cell r="D47">
            <v>0</v>
          </cell>
        </row>
        <row r="48">
          <cell r="A48" t="str">
            <v>2120804</v>
          </cell>
          <cell r="B48" t="str">
            <v>      农村基础设施建设支出</v>
          </cell>
          <cell r="C48">
            <v>0</v>
          </cell>
          <cell r="D48">
            <v>0</v>
          </cell>
        </row>
        <row r="49">
          <cell r="A49" t="str">
            <v>2120805</v>
          </cell>
          <cell r="B49" t="str">
            <v>      补助被征地农民支出</v>
          </cell>
          <cell r="C49">
            <v>0</v>
          </cell>
          <cell r="D49">
            <v>0</v>
          </cell>
        </row>
        <row r="50">
          <cell r="A50" t="str">
            <v>2120806</v>
          </cell>
          <cell r="B50" t="str">
            <v>      土地出让业务支出</v>
          </cell>
          <cell r="C50">
            <v>0</v>
          </cell>
          <cell r="D50">
            <v>0</v>
          </cell>
        </row>
        <row r="51">
          <cell r="A51" t="str">
            <v>2120807</v>
          </cell>
          <cell r="B51" t="str">
            <v>      廉租住房支出</v>
          </cell>
          <cell r="C51">
            <v>0</v>
          </cell>
          <cell r="D51">
            <v>0</v>
          </cell>
        </row>
        <row r="52">
          <cell r="A52" t="str">
            <v>2120809</v>
          </cell>
          <cell r="B52" t="str">
            <v>      支付破产或改制企业职工安置费</v>
          </cell>
          <cell r="C52">
            <v>0</v>
          </cell>
          <cell r="D52">
            <v>0</v>
          </cell>
        </row>
        <row r="53">
          <cell r="A53" t="str">
            <v>2120810</v>
          </cell>
          <cell r="B53" t="str">
            <v>      棚户区改造支出</v>
          </cell>
          <cell r="C53">
            <v>0</v>
          </cell>
          <cell r="D53">
            <v>0</v>
          </cell>
        </row>
        <row r="54">
          <cell r="A54" t="str">
            <v>2120811</v>
          </cell>
          <cell r="B54" t="str">
            <v>      公共租赁住房支出</v>
          </cell>
          <cell r="C54">
            <v>0</v>
          </cell>
          <cell r="D54">
            <v>0</v>
          </cell>
        </row>
        <row r="55">
          <cell r="A55" t="str">
            <v>2120813</v>
          </cell>
          <cell r="B55" t="str">
            <v>      保障性住房租金补贴</v>
          </cell>
          <cell r="C55">
            <v>0</v>
          </cell>
          <cell r="D55">
            <v>0</v>
          </cell>
        </row>
        <row r="56">
          <cell r="A56" t="str">
            <v>2120899</v>
          </cell>
          <cell r="B56" t="str">
            <v>      其他国有土地使用权出让收入安排的支出</v>
          </cell>
          <cell r="C56">
            <v>355874</v>
          </cell>
          <cell r="D56">
            <v>202300</v>
          </cell>
        </row>
        <row r="57">
          <cell r="A57" t="str">
            <v>21210</v>
          </cell>
          <cell r="B57" t="str">
            <v>    国有土地收益基金安排的支出</v>
          </cell>
          <cell r="C57">
            <v>0</v>
          </cell>
          <cell r="D57">
            <v>0</v>
          </cell>
        </row>
        <row r="58">
          <cell r="A58" t="str">
            <v>2121001</v>
          </cell>
          <cell r="B58" t="str">
            <v>      征地和拆迁补偿支出</v>
          </cell>
          <cell r="C58">
            <v>0</v>
          </cell>
          <cell r="D58">
            <v>0</v>
          </cell>
        </row>
        <row r="59">
          <cell r="A59" t="str">
            <v>2121002</v>
          </cell>
          <cell r="B59" t="str">
            <v>      土地开发支出</v>
          </cell>
          <cell r="C59">
            <v>0</v>
          </cell>
          <cell r="D59">
            <v>0</v>
          </cell>
        </row>
        <row r="60">
          <cell r="A60" t="str">
            <v>2121099</v>
          </cell>
          <cell r="B60" t="str">
            <v>      其他国有土地收益基金支出</v>
          </cell>
          <cell r="C60">
            <v>0</v>
          </cell>
          <cell r="D60">
            <v>0</v>
          </cell>
        </row>
        <row r="61">
          <cell r="A61" t="str">
            <v>21211</v>
          </cell>
          <cell r="B61" t="str">
            <v>    农业土地开发资金安排的支出</v>
          </cell>
          <cell r="C61">
            <v>0</v>
          </cell>
          <cell r="D61">
            <v>0</v>
          </cell>
        </row>
        <row r="62">
          <cell r="A62" t="str">
            <v>21213</v>
          </cell>
          <cell r="B62" t="str">
            <v>    城市基础设施配套费安排的支出</v>
          </cell>
          <cell r="C62">
            <v>215</v>
          </cell>
          <cell r="D62">
            <v>565</v>
          </cell>
        </row>
        <row r="63">
          <cell r="A63" t="str">
            <v>2121301</v>
          </cell>
          <cell r="B63" t="str">
            <v>      城市公共设施</v>
          </cell>
          <cell r="C63">
            <v>180</v>
          </cell>
          <cell r="D63">
            <v>565</v>
          </cell>
        </row>
        <row r="64">
          <cell r="A64" t="str">
            <v>2121302</v>
          </cell>
          <cell r="B64" t="str">
            <v>      城市环境卫生</v>
          </cell>
          <cell r="C64">
            <v>0</v>
          </cell>
          <cell r="D64">
            <v>0</v>
          </cell>
        </row>
        <row r="65">
          <cell r="A65" t="str">
            <v>2121303</v>
          </cell>
          <cell r="B65" t="str">
            <v>      公有房屋</v>
          </cell>
          <cell r="C65">
            <v>0</v>
          </cell>
          <cell r="D65">
            <v>0</v>
          </cell>
        </row>
        <row r="66">
          <cell r="A66" t="str">
            <v>2121304</v>
          </cell>
          <cell r="B66" t="str">
            <v>      城市防洪</v>
          </cell>
          <cell r="C66">
            <v>0</v>
          </cell>
          <cell r="D66">
            <v>0</v>
          </cell>
        </row>
        <row r="67">
          <cell r="A67" t="str">
            <v>2121399</v>
          </cell>
          <cell r="B67" t="str">
            <v>      其他城市基础设施配套费安排的支出</v>
          </cell>
          <cell r="C67">
            <v>35</v>
          </cell>
          <cell r="D67">
            <v>0</v>
          </cell>
        </row>
        <row r="68">
          <cell r="A68" t="str">
            <v>21214</v>
          </cell>
          <cell r="B68" t="str">
            <v>    污水处理费收入安排的支出</v>
          </cell>
          <cell r="C68">
            <v>3312</v>
          </cell>
          <cell r="D68">
            <v>2993</v>
          </cell>
        </row>
        <row r="69">
          <cell r="A69" t="str">
            <v>2121401</v>
          </cell>
          <cell r="B69" t="str">
            <v>      污水处理设施建设和运营</v>
          </cell>
          <cell r="C69">
            <v>0</v>
          </cell>
          <cell r="D69">
            <v>0</v>
          </cell>
        </row>
        <row r="70">
          <cell r="A70" t="str">
            <v>2121402</v>
          </cell>
          <cell r="B70" t="str">
            <v>      代征手续费</v>
          </cell>
          <cell r="C70">
            <v>0</v>
          </cell>
          <cell r="D70">
            <v>0</v>
          </cell>
        </row>
        <row r="71">
          <cell r="A71" t="str">
            <v>2121499</v>
          </cell>
          <cell r="B71" t="str">
            <v>      其他污水处理费安排的支出</v>
          </cell>
          <cell r="C71">
            <v>3312</v>
          </cell>
          <cell r="D71">
            <v>2993</v>
          </cell>
        </row>
        <row r="72">
          <cell r="A72" t="str">
            <v>21215</v>
          </cell>
          <cell r="B72" t="str">
            <v>    土地储备专项债券收入安排的支出</v>
          </cell>
          <cell r="C72">
            <v>0</v>
          </cell>
          <cell r="D72">
            <v>0</v>
          </cell>
        </row>
        <row r="73">
          <cell r="A73" t="str">
            <v>2121501</v>
          </cell>
          <cell r="B73" t="str">
            <v>      征地和拆迁补偿支出</v>
          </cell>
          <cell r="C73">
            <v>0</v>
          </cell>
          <cell r="D73">
            <v>0</v>
          </cell>
        </row>
        <row r="74">
          <cell r="A74" t="str">
            <v>2121502</v>
          </cell>
          <cell r="B74" t="str">
            <v>      土地开发支出</v>
          </cell>
          <cell r="C74">
            <v>0</v>
          </cell>
          <cell r="D74">
            <v>0</v>
          </cell>
        </row>
        <row r="75">
          <cell r="A75" t="str">
            <v>2121599</v>
          </cell>
          <cell r="B75" t="str">
            <v>      其他土地储备专项债券收入安排的支出</v>
          </cell>
          <cell r="C75">
            <v>0</v>
          </cell>
          <cell r="D75">
            <v>0</v>
          </cell>
        </row>
        <row r="76">
          <cell r="A76" t="str">
            <v>21216</v>
          </cell>
          <cell r="B76" t="str">
            <v>    棚户区改造专项债券收入安排的支出</v>
          </cell>
          <cell r="C76">
            <v>0</v>
          </cell>
          <cell r="D76">
            <v>0</v>
          </cell>
        </row>
        <row r="77">
          <cell r="A77" t="str">
            <v>2121601</v>
          </cell>
          <cell r="B77" t="str">
            <v>      征地和拆迁补偿支出</v>
          </cell>
          <cell r="C77">
            <v>0</v>
          </cell>
          <cell r="D77">
            <v>0</v>
          </cell>
        </row>
        <row r="78">
          <cell r="A78" t="str">
            <v>2121602</v>
          </cell>
          <cell r="B78" t="str">
            <v>      土地开发支出</v>
          </cell>
          <cell r="C78">
            <v>0</v>
          </cell>
          <cell r="D78">
            <v>0</v>
          </cell>
        </row>
        <row r="79">
          <cell r="A79" t="str">
            <v>2121699</v>
          </cell>
          <cell r="B79" t="str">
            <v>      其他棚户区改造专项债券收入安排的支出</v>
          </cell>
          <cell r="C79">
            <v>0</v>
          </cell>
          <cell r="D79">
            <v>0</v>
          </cell>
        </row>
        <row r="80">
          <cell r="A80" t="str">
            <v>21217</v>
          </cell>
          <cell r="B80" t="str">
            <v>    城市基础设施配套费对应专项债务收入安排的支出</v>
          </cell>
          <cell r="C80">
            <v>0</v>
          </cell>
          <cell r="D80">
            <v>0</v>
          </cell>
        </row>
        <row r="81">
          <cell r="A81" t="str">
            <v>2121701</v>
          </cell>
          <cell r="B81" t="str">
            <v>      城市公共设施</v>
          </cell>
          <cell r="C81">
            <v>0</v>
          </cell>
          <cell r="D81">
            <v>0</v>
          </cell>
        </row>
        <row r="82">
          <cell r="A82" t="str">
            <v>2121702</v>
          </cell>
          <cell r="B82" t="str">
            <v>      城市环境卫生</v>
          </cell>
          <cell r="C82">
            <v>0</v>
          </cell>
          <cell r="D82">
            <v>0</v>
          </cell>
        </row>
        <row r="83">
          <cell r="A83" t="str">
            <v>2121703</v>
          </cell>
          <cell r="B83" t="str">
            <v>      公有房屋</v>
          </cell>
          <cell r="C83">
            <v>0</v>
          </cell>
          <cell r="D83">
            <v>0</v>
          </cell>
        </row>
        <row r="84">
          <cell r="A84" t="str">
            <v>2121704</v>
          </cell>
          <cell r="B84" t="str">
            <v>      城市防洪</v>
          </cell>
          <cell r="C84">
            <v>0</v>
          </cell>
          <cell r="D84">
            <v>0</v>
          </cell>
        </row>
        <row r="85">
          <cell r="A85" t="str">
            <v>2121799</v>
          </cell>
          <cell r="B85" t="str">
            <v>      其他城市基础设施配套费对应专项债务收入安排的支出</v>
          </cell>
          <cell r="C85">
            <v>0</v>
          </cell>
          <cell r="D85">
            <v>0</v>
          </cell>
        </row>
        <row r="86">
          <cell r="A86" t="str">
            <v>21218</v>
          </cell>
          <cell r="B86" t="str">
            <v>    污水处理费对应专项债务收入安排的支出</v>
          </cell>
          <cell r="C86">
            <v>0</v>
          </cell>
          <cell r="D86">
            <v>0</v>
          </cell>
        </row>
        <row r="87">
          <cell r="A87" t="str">
            <v>2121801</v>
          </cell>
          <cell r="B87" t="str">
            <v>      污水处理设施建设和运营</v>
          </cell>
          <cell r="C87">
            <v>0</v>
          </cell>
          <cell r="D87">
            <v>0</v>
          </cell>
        </row>
        <row r="88">
          <cell r="A88" t="str">
            <v>2121899</v>
          </cell>
          <cell r="B88" t="str">
            <v>      其他污水处理费对应专项债务收入安排的支出</v>
          </cell>
          <cell r="C88">
            <v>0</v>
          </cell>
          <cell r="D88">
            <v>0</v>
          </cell>
        </row>
        <row r="89">
          <cell r="A89" t="str">
            <v>21219</v>
          </cell>
          <cell r="B89" t="str">
            <v>    国有土地使用权出让收入对应专项债务收入安排的支出</v>
          </cell>
          <cell r="C89">
            <v>0</v>
          </cell>
          <cell r="D89">
            <v>0</v>
          </cell>
        </row>
        <row r="90">
          <cell r="A90" t="str">
            <v>2121901</v>
          </cell>
          <cell r="B90" t="str">
            <v>      征地和拆迁补偿支出</v>
          </cell>
          <cell r="C90">
            <v>0</v>
          </cell>
          <cell r="D90">
            <v>0</v>
          </cell>
        </row>
        <row r="91">
          <cell r="A91" t="str">
            <v>2121902</v>
          </cell>
          <cell r="B91" t="str">
            <v>      土地开发支出</v>
          </cell>
          <cell r="C91">
            <v>0</v>
          </cell>
          <cell r="D91">
            <v>0</v>
          </cell>
        </row>
        <row r="92">
          <cell r="A92" t="str">
            <v>2121903</v>
          </cell>
          <cell r="B92" t="str">
            <v>      城市建设支出</v>
          </cell>
          <cell r="C92">
            <v>0</v>
          </cell>
          <cell r="D92">
            <v>0</v>
          </cell>
        </row>
        <row r="93">
          <cell r="A93" t="str">
            <v>2121904</v>
          </cell>
          <cell r="B93" t="str">
            <v>      农村基础设施建设支出</v>
          </cell>
          <cell r="C93">
            <v>0</v>
          </cell>
          <cell r="D93">
            <v>0</v>
          </cell>
        </row>
        <row r="94">
          <cell r="A94" t="str">
            <v>2121905</v>
          </cell>
          <cell r="B94" t="str">
            <v>      廉租住房支出</v>
          </cell>
          <cell r="C94">
            <v>0</v>
          </cell>
          <cell r="D94">
            <v>0</v>
          </cell>
        </row>
        <row r="95">
          <cell r="A95" t="str">
            <v>2121906</v>
          </cell>
          <cell r="B95" t="str">
            <v>      棚户区改造支出</v>
          </cell>
          <cell r="C95">
            <v>0</v>
          </cell>
          <cell r="D95">
            <v>0</v>
          </cell>
        </row>
        <row r="96">
          <cell r="A96" t="str">
            <v>2121907</v>
          </cell>
          <cell r="B96" t="str">
            <v>      公共租赁住房支出</v>
          </cell>
          <cell r="C96">
            <v>0</v>
          </cell>
          <cell r="D96">
            <v>0</v>
          </cell>
        </row>
        <row r="97">
          <cell r="A97" t="str">
            <v>2121999</v>
          </cell>
          <cell r="B97" t="str">
            <v>      其他国有土地使用权出让收入对应专项债务收入安排的支出</v>
          </cell>
          <cell r="C97">
            <v>0</v>
          </cell>
          <cell r="D97">
            <v>0</v>
          </cell>
        </row>
        <row r="98">
          <cell r="A98" t="str">
            <v>213</v>
          </cell>
          <cell r="B98" t="str">
            <v>五、农林水支出</v>
          </cell>
          <cell r="C98">
            <v>15</v>
          </cell>
          <cell r="D98">
            <v>84</v>
          </cell>
        </row>
        <row r="99">
          <cell r="A99" t="str">
            <v>21366</v>
          </cell>
          <cell r="B99" t="str">
            <v>    大中型水库库区基金安排的支出</v>
          </cell>
          <cell r="C99">
            <v>15</v>
          </cell>
          <cell r="D99">
            <v>84</v>
          </cell>
        </row>
        <row r="100">
          <cell r="A100" t="str">
            <v>2136601</v>
          </cell>
          <cell r="B100" t="str">
            <v>      基础设施建设和经济发展</v>
          </cell>
          <cell r="C100">
            <v>0</v>
          </cell>
          <cell r="D100">
            <v>0</v>
          </cell>
        </row>
        <row r="101">
          <cell r="A101" t="str">
            <v>2136602</v>
          </cell>
          <cell r="B101" t="str">
            <v>      解决移民遗留问题</v>
          </cell>
          <cell r="C101">
            <v>0</v>
          </cell>
          <cell r="D101">
            <v>0</v>
          </cell>
        </row>
        <row r="102">
          <cell r="A102" t="str">
            <v>2136603</v>
          </cell>
          <cell r="B102" t="str">
            <v>      库区防护工程维护</v>
          </cell>
          <cell r="C102">
            <v>0</v>
          </cell>
          <cell r="D102">
            <v>0</v>
          </cell>
        </row>
        <row r="103">
          <cell r="A103" t="str">
            <v>2136699</v>
          </cell>
          <cell r="B103" t="str">
            <v>      其他大中型水库库区基金支出</v>
          </cell>
          <cell r="C103">
            <v>15</v>
          </cell>
          <cell r="D103">
            <v>84</v>
          </cell>
        </row>
        <row r="104">
          <cell r="A104" t="str">
            <v>21367</v>
          </cell>
          <cell r="B104" t="str">
            <v>    三峡水库库区基金支出</v>
          </cell>
          <cell r="C104">
            <v>0</v>
          </cell>
          <cell r="D104">
            <v>0</v>
          </cell>
        </row>
        <row r="105">
          <cell r="A105" t="str">
            <v>2136701</v>
          </cell>
          <cell r="B105" t="str">
            <v>      基础设施建设和经济发展</v>
          </cell>
          <cell r="C105">
            <v>0</v>
          </cell>
          <cell r="D105">
            <v>0</v>
          </cell>
        </row>
        <row r="106">
          <cell r="A106" t="str">
            <v>2136702</v>
          </cell>
          <cell r="B106" t="str">
            <v>      解决移民遗留问题</v>
          </cell>
          <cell r="C106">
            <v>0</v>
          </cell>
          <cell r="D106">
            <v>0</v>
          </cell>
        </row>
        <row r="107">
          <cell r="A107" t="str">
            <v>2136703</v>
          </cell>
          <cell r="B107" t="str">
            <v>      库区维护和管理</v>
          </cell>
          <cell r="C107">
            <v>0</v>
          </cell>
          <cell r="D107">
            <v>0</v>
          </cell>
        </row>
        <row r="108">
          <cell r="A108" t="str">
            <v>2136799</v>
          </cell>
          <cell r="B108" t="str">
            <v>      其他三峡水库库区基金支出</v>
          </cell>
          <cell r="C108">
            <v>0</v>
          </cell>
          <cell r="D108">
            <v>0</v>
          </cell>
        </row>
        <row r="109">
          <cell r="A109" t="str">
            <v>21369</v>
          </cell>
          <cell r="B109" t="str">
            <v>    国家重大水利工程建设基金安排的支出</v>
          </cell>
          <cell r="C109">
            <v>0</v>
          </cell>
          <cell r="D109">
            <v>0</v>
          </cell>
        </row>
        <row r="110">
          <cell r="A110" t="str">
            <v>2136901</v>
          </cell>
          <cell r="B110" t="str">
            <v>      南水北调工程建设</v>
          </cell>
          <cell r="C110">
            <v>0</v>
          </cell>
          <cell r="D110">
            <v>0</v>
          </cell>
        </row>
        <row r="111">
          <cell r="A111" t="str">
            <v>2136902</v>
          </cell>
          <cell r="B111" t="str">
            <v>      三峡后续工作</v>
          </cell>
          <cell r="C111">
            <v>0</v>
          </cell>
          <cell r="D111">
            <v>0</v>
          </cell>
        </row>
        <row r="112">
          <cell r="A112" t="str">
            <v>2136903</v>
          </cell>
          <cell r="B112" t="str">
            <v>      地方重大水利工程建设</v>
          </cell>
          <cell r="C112">
            <v>0</v>
          </cell>
          <cell r="D112">
            <v>0</v>
          </cell>
        </row>
        <row r="113">
          <cell r="A113" t="str">
            <v>2136999</v>
          </cell>
          <cell r="B113" t="str">
            <v>      其他重大水利工程建设基金支出</v>
          </cell>
          <cell r="C113">
            <v>0</v>
          </cell>
          <cell r="D113">
            <v>0</v>
          </cell>
        </row>
        <row r="114">
          <cell r="A114">
            <v>21370</v>
          </cell>
          <cell r="B114" t="str">
            <v>    大中型水库库区基金对应专项债务收入安排的支出</v>
          </cell>
          <cell r="C114">
            <v>0</v>
          </cell>
          <cell r="D114">
            <v>0</v>
          </cell>
        </row>
        <row r="115">
          <cell r="A115">
            <v>2137001</v>
          </cell>
          <cell r="B115" t="str">
            <v>      基础设施建设和经济发展</v>
          </cell>
          <cell r="C115">
            <v>0</v>
          </cell>
          <cell r="D115">
            <v>0</v>
          </cell>
        </row>
        <row r="116">
          <cell r="A116">
            <v>2137099</v>
          </cell>
          <cell r="B116" t="str">
            <v>      其他大中型水库库区基金对应专项债务收入支出</v>
          </cell>
          <cell r="C116">
            <v>0</v>
          </cell>
          <cell r="D116">
            <v>0</v>
          </cell>
        </row>
        <row r="117">
          <cell r="A117">
            <v>21371</v>
          </cell>
          <cell r="B117" t="str">
            <v>    国家重大水利工程建设基金对应专项债务收入安排的支出</v>
          </cell>
          <cell r="C117">
            <v>0</v>
          </cell>
          <cell r="D117">
            <v>0</v>
          </cell>
        </row>
        <row r="118">
          <cell r="A118">
            <v>2137101</v>
          </cell>
          <cell r="B118" t="str">
            <v>      南水北调工程建设</v>
          </cell>
          <cell r="C118">
            <v>0</v>
          </cell>
          <cell r="D118">
            <v>0</v>
          </cell>
        </row>
        <row r="119">
          <cell r="A119">
            <v>2137102</v>
          </cell>
          <cell r="B119" t="str">
            <v>      三峡工程后续工作</v>
          </cell>
          <cell r="C119">
            <v>0</v>
          </cell>
          <cell r="D119">
            <v>0</v>
          </cell>
        </row>
        <row r="120">
          <cell r="A120">
            <v>2137103</v>
          </cell>
          <cell r="B120" t="str">
            <v>      地方重大水利工程建设</v>
          </cell>
          <cell r="C120">
            <v>0</v>
          </cell>
          <cell r="D120">
            <v>0</v>
          </cell>
        </row>
        <row r="121">
          <cell r="A121">
            <v>2137199</v>
          </cell>
          <cell r="B121" t="str">
            <v>      其他重大水利工程建设基金对应专项债务收入支出</v>
          </cell>
          <cell r="C121">
            <v>0</v>
          </cell>
          <cell r="D121">
            <v>0</v>
          </cell>
        </row>
        <row r="122">
          <cell r="A122" t="str">
            <v>214</v>
          </cell>
          <cell r="B122" t="str">
            <v>六、交通运输支出</v>
          </cell>
          <cell r="C122">
            <v>30000</v>
          </cell>
          <cell r="D122">
            <v>50000</v>
          </cell>
        </row>
        <row r="123">
          <cell r="A123" t="str">
            <v>21460</v>
          </cell>
          <cell r="B123" t="str">
            <v>    海南省高等级公路车辆通行附加费安排的支出</v>
          </cell>
          <cell r="C123">
            <v>0</v>
          </cell>
          <cell r="D123">
            <v>0</v>
          </cell>
        </row>
        <row r="124">
          <cell r="A124" t="str">
            <v>2146001</v>
          </cell>
          <cell r="B124" t="str">
            <v>      公路建设</v>
          </cell>
          <cell r="C124">
            <v>0</v>
          </cell>
          <cell r="D124">
            <v>0</v>
          </cell>
        </row>
        <row r="125">
          <cell r="A125" t="str">
            <v>2146002</v>
          </cell>
          <cell r="B125" t="str">
            <v>      公路养护</v>
          </cell>
          <cell r="C125">
            <v>0</v>
          </cell>
          <cell r="D125">
            <v>0</v>
          </cell>
        </row>
        <row r="126">
          <cell r="A126" t="str">
            <v>2146003</v>
          </cell>
          <cell r="B126" t="str">
            <v>      公路还贷</v>
          </cell>
          <cell r="C126">
            <v>0</v>
          </cell>
          <cell r="D126">
            <v>0</v>
          </cell>
        </row>
        <row r="127">
          <cell r="A127" t="str">
            <v>2146099</v>
          </cell>
          <cell r="B127" t="str">
            <v>      其他海南省高等级公路车辆通行附加费安排的支出</v>
          </cell>
          <cell r="C127">
            <v>0</v>
          </cell>
          <cell r="D127">
            <v>0</v>
          </cell>
        </row>
        <row r="128">
          <cell r="A128" t="str">
            <v>21462</v>
          </cell>
          <cell r="B128" t="str">
            <v>    车辆通行费安排的支出</v>
          </cell>
          <cell r="C128">
            <v>0</v>
          </cell>
          <cell r="D128">
            <v>0</v>
          </cell>
        </row>
        <row r="129">
          <cell r="A129" t="str">
            <v>2146201</v>
          </cell>
          <cell r="B129" t="str">
            <v>      公路还贷</v>
          </cell>
          <cell r="C129">
            <v>0</v>
          </cell>
          <cell r="D129">
            <v>0</v>
          </cell>
        </row>
        <row r="130">
          <cell r="A130" t="str">
            <v>2146202</v>
          </cell>
          <cell r="B130" t="str">
            <v>      政府还贷公路养护</v>
          </cell>
          <cell r="C130">
            <v>0</v>
          </cell>
          <cell r="D130">
            <v>0</v>
          </cell>
        </row>
        <row r="131">
          <cell r="A131" t="str">
            <v>2146203</v>
          </cell>
          <cell r="B131" t="str">
            <v>      政府还贷公路管理</v>
          </cell>
          <cell r="C131">
            <v>0</v>
          </cell>
          <cell r="D131">
            <v>0</v>
          </cell>
        </row>
        <row r="132">
          <cell r="A132" t="str">
            <v>2146299</v>
          </cell>
          <cell r="B132" t="str">
            <v>      其他车辆通行费安排的支出</v>
          </cell>
          <cell r="C132">
            <v>0</v>
          </cell>
          <cell r="D132">
            <v>0</v>
          </cell>
        </row>
        <row r="133">
          <cell r="A133" t="str">
            <v>21463</v>
          </cell>
          <cell r="B133" t="str">
            <v>    港口建设费安排的支出</v>
          </cell>
          <cell r="C133">
            <v>0</v>
          </cell>
          <cell r="D133">
            <v>0</v>
          </cell>
        </row>
        <row r="134">
          <cell r="A134" t="str">
            <v>2146301</v>
          </cell>
          <cell r="B134" t="str">
            <v>      港口设施</v>
          </cell>
          <cell r="C134">
            <v>0</v>
          </cell>
          <cell r="D134">
            <v>0</v>
          </cell>
        </row>
        <row r="135">
          <cell r="A135" t="str">
            <v>2146302</v>
          </cell>
          <cell r="B135" t="str">
            <v>      航道建设和维护</v>
          </cell>
          <cell r="C135">
            <v>0</v>
          </cell>
          <cell r="D135">
            <v>0</v>
          </cell>
        </row>
        <row r="136">
          <cell r="A136" t="str">
            <v>2146303</v>
          </cell>
          <cell r="B136" t="str">
            <v>      航运保障系统建设</v>
          </cell>
          <cell r="C136">
            <v>0</v>
          </cell>
          <cell r="D136">
            <v>0</v>
          </cell>
        </row>
        <row r="137">
          <cell r="A137" t="str">
            <v>2146399</v>
          </cell>
          <cell r="B137" t="str">
            <v>      其他港口建设费安排的支出</v>
          </cell>
          <cell r="C137">
            <v>0</v>
          </cell>
          <cell r="D137">
            <v>0</v>
          </cell>
        </row>
        <row r="138">
          <cell r="A138" t="str">
            <v>21464</v>
          </cell>
          <cell r="B138" t="str">
            <v>    铁路建设基金支出</v>
          </cell>
          <cell r="C138">
            <v>0</v>
          </cell>
          <cell r="D138">
            <v>0</v>
          </cell>
        </row>
        <row r="139">
          <cell r="A139" t="str">
            <v>2146401</v>
          </cell>
          <cell r="B139" t="str">
            <v>      铁路建设投资</v>
          </cell>
          <cell r="C139">
            <v>0</v>
          </cell>
          <cell r="D139">
            <v>0</v>
          </cell>
        </row>
        <row r="140">
          <cell r="A140" t="str">
            <v>2146402</v>
          </cell>
          <cell r="B140" t="str">
            <v>      购置铁路机车车辆</v>
          </cell>
          <cell r="C140">
            <v>0</v>
          </cell>
          <cell r="D140">
            <v>0</v>
          </cell>
        </row>
        <row r="141">
          <cell r="A141" t="str">
            <v>2146403</v>
          </cell>
          <cell r="B141" t="str">
            <v>      铁路还贷</v>
          </cell>
          <cell r="C141">
            <v>0</v>
          </cell>
          <cell r="D141">
            <v>0</v>
          </cell>
        </row>
        <row r="142">
          <cell r="A142" t="str">
            <v>2146404</v>
          </cell>
          <cell r="B142" t="str">
            <v>      建设项目铺底资金</v>
          </cell>
          <cell r="C142">
            <v>0</v>
          </cell>
          <cell r="D142">
            <v>0</v>
          </cell>
        </row>
        <row r="143">
          <cell r="A143" t="str">
            <v>2146405</v>
          </cell>
          <cell r="B143" t="str">
            <v>      勘测设计</v>
          </cell>
          <cell r="C143">
            <v>0</v>
          </cell>
          <cell r="D143">
            <v>0</v>
          </cell>
        </row>
        <row r="144">
          <cell r="A144" t="str">
            <v>2146406</v>
          </cell>
          <cell r="B144" t="str">
            <v>      注册资本金</v>
          </cell>
          <cell r="C144">
            <v>0</v>
          </cell>
          <cell r="D144">
            <v>0</v>
          </cell>
        </row>
        <row r="145">
          <cell r="A145" t="str">
            <v>2146407</v>
          </cell>
          <cell r="B145" t="str">
            <v>      周转资金</v>
          </cell>
          <cell r="C145">
            <v>0</v>
          </cell>
          <cell r="D145">
            <v>0</v>
          </cell>
        </row>
        <row r="146">
          <cell r="A146" t="str">
            <v>2146499</v>
          </cell>
          <cell r="B146" t="str">
            <v>      其他铁路建设基金支出</v>
          </cell>
          <cell r="C146">
            <v>0</v>
          </cell>
          <cell r="D146">
            <v>0</v>
          </cell>
        </row>
        <row r="147">
          <cell r="A147" t="str">
            <v>21468</v>
          </cell>
          <cell r="B147" t="str">
            <v>    船舶油污损害赔偿基金支出</v>
          </cell>
          <cell r="C147">
            <v>0</v>
          </cell>
          <cell r="D147">
            <v>0</v>
          </cell>
        </row>
        <row r="148">
          <cell r="A148" t="str">
            <v>2146801</v>
          </cell>
          <cell r="B148" t="str">
            <v>      应急处置费用</v>
          </cell>
          <cell r="C148">
            <v>0</v>
          </cell>
          <cell r="D148">
            <v>0</v>
          </cell>
        </row>
        <row r="149">
          <cell r="A149" t="str">
            <v>2146802</v>
          </cell>
          <cell r="B149" t="str">
            <v>      控制清除污染</v>
          </cell>
          <cell r="C149">
            <v>0</v>
          </cell>
          <cell r="D149">
            <v>0</v>
          </cell>
        </row>
        <row r="150">
          <cell r="A150" t="str">
            <v>2146803</v>
          </cell>
          <cell r="B150" t="str">
            <v>      损失补偿</v>
          </cell>
          <cell r="C150">
            <v>0</v>
          </cell>
          <cell r="D150">
            <v>0</v>
          </cell>
        </row>
        <row r="151">
          <cell r="A151" t="str">
            <v>2146804</v>
          </cell>
          <cell r="B151" t="str">
            <v>      生态恢复</v>
          </cell>
          <cell r="C151">
            <v>0</v>
          </cell>
          <cell r="D151">
            <v>0</v>
          </cell>
        </row>
        <row r="152">
          <cell r="A152" t="str">
            <v>2146805</v>
          </cell>
          <cell r="B152" t="str">
            <v>      监视监测</v>
          </cell>
          <cell r="C152">
            <v>0</v>
          </cell>
          <cell r="D152">
            <v>0</v>
          </cell>
        </row>
        <row r="153">
          <cell r="A153" t="str">
            <v>2146899</v>
          </cell>
          <cell r="B153" t="str">
            <v>      其他船舶油污损害赔偿基金支出</v>
          </cell>
          <cell r="C153">
            <v>0</v>
          </cell>
          <cell r="D153">
            <v>0</v>
          </cell>
        </row>
        <row r="154">
          <cell r="A154" t="str">
            <v>21469</v>
          </cell>
          <cell r="B154" t="str">
            <v>    民航发展基金支出</v>
          </cell>
          <cell r="C154">
            <v>0</v>
          </cell>
          <cell r="D154">
            <v>0</v>
          </cell>
        </row>
        <row r="155">
          <cell r="A155" t="str">
            <v>2146901</v>
          </cell>
          <cell r="B155" t="str">
            <v>      民航机场建设</v>
          </cell>
          <cell r="C155">
            <v>0</v>
          </cell>
          <cell r="D155">
            <v>0</v>
          </cell>
        </row>
        <row r="156">
          <cell r="A156" t="str">
            <v>2146902</v>
          </cell>
          <cell r="B156" t="str">
            <v>      空管系统建设</v>
          </cell>
          <cell r="C156">
            <v>0</v>
          </cell>
          <cell r="D156">
            <v>0</v>
          </cell>
        </row>
        <row r="157">
          <cell r="A157" t="str">
            <v>2146903</v>
          </cell>
          <cell r="B157" t="str">
            <v>      民航安全</v>
          </cell>
          <cell r="C157">
            <v>0</v>
          </cell>
          <cell r="D157">
            <v>0</v>
          </cell>
        </row>
        <row r="158">
          <cell r="A158" t="str">
            <v>2146904</v>
          </cell>
          <cell r="B158" t="str">
            <v>      航线和机场补贴</v>
          </cell>
          <cell r="C158">
            <v>0</v>
          </cell>
          <cell r="D158">
            <v>0</v>
          </cell>
        </row>
        <row r="159">
          <cell r="A159" t="str">
            <v>2146906</v>
          </cell>
          <cell r="B159" t="str">
            <v>      民航节能减排</v>
          </cell>
          <cell r="C159">
            <v>0</v>
          </cell>
          <cell r="D159">
            <v>0</v>
          </cell>
        </row>
        <row r="160">
          <cell r="A160" t="str">
            <v>2146907</v>
          </cell>
          <cell r="B160" t="str">
            <v>      通用航空发展</v>
          </cell>
          <cell r="C160">
            <v>0</v>
          </cell>
          <cell r="D160">
            <v>0</v>
          </cell>
        </row>
        <row r="161">
          <cell r="A161" t="str">
            <v>2146908</v>
          </cell>
          <cell r="B161" t="str">
            <v>      征管经费</v>
          </cell>
          <cell r="C161">
            <v>0</v>
          </cell>
          <cell r="D161">
            <v>0</v>
          </cell>
        </row>
        <row r="162">
          <cell r="A162" t="str">
            <v>2146999</v>
          </cell>
          <cell r="B162" t="str">
            <v>      其他民航发展基金支出</v>
          </cell>
          <cell r="C162">
            <v>0</v>
          </cell>
          <cell r="D162">
            <v>0</v>
          </cell>
        </row>
        <row r="163">
          <cell r="A163" t="str">
            <v>21470</v>
          </cell>
          <cell r="B163" t="str">
            <v>    海南省高等级公路车辆通行附加费对应专项债务收入安排的支出</v>
          </cell>
          <cell r="C163">
            <v>0</v>
          </cell>
          <cell r="D163">
            <v>0</v>
          </cell>
        </row>
        <row r="164">
          <cell r="A164" t="str">
            <v>2147001</v>
          </cell>
          <cell r="B164" t="str">
            <v>      公路建设</v>
          </cell>
          <cell r="C164">
            <v>0</v>
          </cell>
          <cell r="D164">
            <v>0</v>
          </cell>
        </row>
        <row r="165">
          <cell r="A165" t="str">
            <v>2147099</v>
          </cell>
          <cell r="B165" t="str">
            <v>      其他海南省高等级公路车辆通行附加费对应专项债务收入安排的支出</v>
          </cell>
          <cell r="C165">
            <v>0</v>
          </cell>
          <cell r="D165">
            <v>0</v>
          </cell>
        </row>
        <row r="166">
          <cell r="A166" t="str">
            <v>21471</v>
          </cell>
          <cell r="B166" t="str">
            <v>    政府收费公路专项债券收入安排的支出</v>
          </cell>
          <cell r="C166">
            <v>30000</v>
          </cell>
          <cell r="D166">
            <v>50000</v>
          </cell>
        </row>
        <row r="167">
          <cell r="A167" t="str">
            <v>2147101</v>
          </cell>
          <cell r="B167" t="str">
            <v>      公路建设</v>
          </cell>
          <cell r="C167">
            <v>30000</v>
          </cell>
        </row>
        <row r="168">
          <cell r="A168" t="str">
            <v>2147199</v>
          </cell>
          <cell r="B168" t="str">
            <v>      其他政府收费公路专项债券收入安排的支出</v>
          </cell>
          <cell r="C168">
            <v>0</v>
          </cell>
          <cell r="D168">
            <v>50000</v>
          </cell>
        </row>
        <row r="169">
          <cell r="A169" t="str">
            <v>21472</v>
          </cell>
          <cell r="B169" t="str">
            <v>    车辆通行费对应专项债务收入安排的支出</v>
          </cell>
          <cell r="C169">
            <v>0</v>
          </cell>
          <cell r="D169">
            <v>0</v>
          </cell>
        </row>
        <row r="170">
          <cell r="A170" t="str">
            <v>21473</v>
          </cell>
          <cell r="B170" t="str">
            <v>    港口建设费对应专项债务收入安排的支出</v>
          </cell>
          <cell r="C170">
            <v>0</v>
          </cell>
          <cell r="D170">
            <v>0</v>
          </cell>
        </row>
        <row r="171">
          <cell r="A171" t="str">
            <v>2147301</v>
          </cell>
          <cell r="B171" t="str">
            <v>      港口设施</v>
          </cell>
          <cell r="C171">
            <v>0</v>
          </cell>
          <cell r="D171">
            <v>0</v>
          </cell>
        </row>
        <row r="172">
          <cell r="A172" t="str">
            <v>2147303</v>
          </cell>
          <cell r="B172" t="str">
            <v>      航运保障系统建设</v>
          </cell>
          <cell r="C172">
            <v>0</v>
          </cell>
          <cell r="D172">
            <v>0</v>
          </cell>
        </row>
        <row r="173">
          <cell r="A173" t="str">
            <v>2147399</v>
          </cell>
          <cell r="B173" t="str">
            <v>      其他港口建设费对应专项债务收入安排的支出</v>
          </cell>
          <cell r="C173">
            <v>0</v>
          </cell>
          <cell r="D173">
            <v>0</v>
          </cell>
        </row>
        <row r="174">
          <cell r="A174" t="str">
            <v>215</v>
          </cell>
          <cell r="B174" t="str">
            <v>七、资源勘探工业信息等支出</v>
          </cell>
          <cell r="C174">
            <v>0</v>
          </cell>
          <cell r="D174">
            <v>0</v>
          </cell>
        </row>
        <row r="175">
          <cell r="A175" t="str">
            <v>21562</v>
          </cell>
          <cell r="B175" t="str">
            <v>    农网还贷资金支出</v>
          </cell>
          <cell r="C175">
            <v>0</v>
          </cell>
          <cell r="D175">
            <v>0</v>
          </cell>
        </row>
        <row r="176">
          <cell r="A176" t="str">
            <v>2156202</v>
          </cell>
          <cell r="B176" t="str">
            <v>      地方农网还贷资金支出</v>
          </cell>
          <cell r="C176">
            <v>0</v>
          </cell>
          <cell r="D176">
            <v>0</v>
          </cell>
        </row>
        <row r="177">
          <cell r="A177" t="str">
            <v>2156299</v>
          </cell>
          <cell r="B177" t="str">
            <v>      其他农网还贷资金支出</v>
          </cell>
          <cell r="C177">
            <v>0</v>
          </cell>
          <cell r="D177">
            <v>0</v>
          </cell>
        </row>
        <row r="178">
          <cell r="A178" t="str">
            <v>229</v>
          </cell>
          <cell r="B178" t="str">
            <v>八、其他支出</v>
          </cell>
          <cell r="C178">
            <v>22913</v>
          </cell>
          <cell r="D178">
            <v>8385</v>
          </cell>
        </row>
        <row r="179">
          <cell r="A179" t="str">
            <v>22904</v>
          </cell>
          <cell r="B179" t="str">
            <v>    其他政府性基金及对应专项债务收入安排的支出</v>
          </cell>
          <cell r="C179">
            <v>19600</v>
          </cell>
          <cell r="D179">
            <v>0</v>
          </cell>
        </row>
        <row r="180">
          <cell r="A180" t="str">
            <v>2290401</v>
          </cell>
          <cell r="B180" t="str">
            <v>      其他政府性基金安排的支出</v>
          </cell>
          <cell r="C180">
            <v>0</v>
          </cell>
          <cell r="D180">
            <v>0</v>
          </cell>
        </row>
        <row r="181">
          <cell r="A181" t="str">
            <v>2290402</v>
          </cell>
          <cell r="B181" t="str">
            <v>      其他地方自行试点项目收益专项债券收入安排的支出</v>
          </cell>
          <cell r="C181">
            <v>19600</v>
          </cell>
          <cell r="D181">
            <v>0</v>
          </cell>
        </row>
        <row r="182">
          <cell r="A182" t="str">
            <v>2290403</v>
          </cell>
          <cell r="B182" t="str">
            <v>      其他政府性基金债务收入安排的支出</v>
          </cell>
          <cell r="C182">
            <v>0</v>
          </cell>
          <cell r="D182">
            <v>0</v>
          </cell>
        </row>
        <row r="183">
          <cell r="A183" t="str">
            <v>22908</v>
          </cell>
          <cell r="B183" t="str">
            <v>    彩票发行销售机构业务费安排的支出</v>
          </cell>
          <cell r="C183">
            <v>328</v>
          </cell>
          <cell r="D183">
            <v>914</v>
          </cell>
        </row>
        <row r="184">
          <cell r="A184" t="str">
            <v>2290802</v>
          </cell>
          <cell r="B184" t="str">
            <v>      福利彩票发行机构的业务费支出</v>
          </cell>
          <cell r="C184">
            <v>0</v>
          </cell>
          <cell r="D184">
            <v>0</v>
          </cell>
        </row>
        <row r="185">
          <cell r="A185" t="str">
            <v>2290803</v>
          </cell>
          <cell r="B185" t="str">
            <v>      体育彩票发行机构的业务费支出</v>
          </cell>
          <cell r="C185">
            <v>0</v>
          </cell>
          <cell r="D185">
            <v>0</v>
          </cell>
        </row>
        <row r="186">
          <cell r="A186" t="str">
            <v>2290804</v>
          </cell>
          <cell r="B186" t="str">
            <v>      福利彩票销售机构的业务费支出</v>
          </cell>
          <cell r="C186">
            <v>328</v>
          </cell>
          <cell r="D186">
            <v>914</v>
          </cell>
        </row>
        <row r="187">
          <cell r="A187" t="str">
            <v>2290805</v>
          </cell>
          <cell r="B187" t="str">
            <v>      体育彩票销售机构的业务费支出</v>
          </cell>
          <cell r="C187">
            <v>0</v>
          </cell>
          <cell r="D187">
            <v>0</v>
          </cell>
        </row>
        <row r="188">
          <cell r="A188" t="str">
            <v>2290806</v>
          </cell>
          <cell r="B188" t="str">
            <v>      彩票兑奖周转金支出</v>
          </cell>
          <cell r="C188">
            <v>0</v>
          </cell>
          <cell r="D188">
            <v>0</v>
          </cell>
        </row>
        <row r="189">
          <cell r="A189" t="str">
            <v>2290807</v>
          </cell>
          <cell r="B189" t="str">
            <v>      彩票发行销售风险基金支出</v>
          </cell>
          <cell r="C189">
            <v>0</v>
          </cell>
          <cell r="D189">
            <v>0</v>
          </cell>
        </row>
        <row r="190">
          <cell r="A190" t="str">
            <v>2290808</v>
          </cell>
          <cell r="B190" t="str">
            <v>      彩票市场调控资金支出</v>
          </cell>
          <cell r="C190">
            <v>0</v>
          </cell>
          <cell r="D190">
            <v>0</v>
          </cell>
        </row>
        <row r="191">
          <cell r="A191" t="str">
            <v>2290899</v>
          </cell>
          <cell r="B191" t="str">
            <v>      其他彩票发行销售机构业务费安排的支出</v>
          </cell>
          <cell r="C191">
            <v>0</v>
          </cell>
          <cell r="D191">
            <v>0</v>
          </cell>
        </row>
        <row r="192">
          <cell r="A192" t="str">
            <v>22960</v>
          </cell>
          <cell r="B192" t="str">
            <v>    彩票公益金安排的支出</v>
          </cell>
          <cell r="C192">
            <v>2985</v>
          </cell>
          <cell r="D192">
            <v>7471</v>
          </cell>
        </row>
        <row r="193">
          <cell r="A193">
            <v>2296001</v>
          </cell>
          <cell r="B193" t="str">
            <v>      用于补充全国社会保障基金的彩票公益金支出</v>
          </cell>
          <cell r="C193">
            <v>0</v>
          </cell>
          <cell r="D193">
            <v>0</v>
          </cell>
        </row>
        <row r="194">
          <cell r="A194" t="str">
            <v>2296002</v>
          </cell>
          <cell r="B194" t="str">
            <v>      用于社会福利的彩票公益金支出</v>
          </cell>
          <cell r="C194">
            <v>108</v>
          </cell>
          <cell r="D194">
            <v>2944</v>
          </cell>
        </row>
        <row r="195">
          <cell r="A195" t="str">
            <v>2296003</v>
          </cell>
          <cell r="B195" t="str">
            <v>      用于体育事业的彩票公益金支出</v>
          </cell>
          <cell r="C195">
            <v>2877</v>
          </cell>
          <cell r="D195">
            <v>4527</v>
          </cell>
        </row>
        <row r="196">
          <cell r="A196" t="str">
            <v>2296004</v>
          </cell>
          <cell r="B196" t="str">
            <v>      用于教育事业的彩票公益金支出</v>
          </cell>
          <cell r="C196">
            <v>0</v>
          </cell>
          <cell r="D196">
            <v>0</v>
          </cell>
        </row>
        <row r="197">
          <cell r="A197" t="str">
            <v>2296005</v>
          </cell>
          <cell r="B197" t="str">
            <v>      用于红十字事业的彩票公益金支出</v>
          </cell>
          <cell r="C197">
            <v>0</v>
          </cell>
          <cell r="D197">
            <v>0</v>
          </cell>
        </row>
        <row r="198">
          <cell r="A198" t="str">
            <v>2296006</v>
          </cell>
          <cell r="B198" t="str">
            <v>      用于残疾人事业的彩票公益金支出</v>
          </cell>
          <cell r="C198">
            <v>0</v>
          </cell>
          <cell r="D198">
            <v>0</v>
          </cell>
        </row>
        <row r="199">
          <cell r="A199" t="str">
            <v>2296010</v>
          </cell>
          <cell r="B199" t="str">
            <v>      用于文化事业的彩票公益金支出</v>
          </cell>
          <cell r="C199">
            <v>0</v>
          </cell>
          <cell r="D199">
            <v>0</v>
          </cell>
        </row>
        <row r="200">
          <cell r="A200" t="str">
            <v>2296011</v>
          </cell>
          <cell r="B200" t="str">
            <v>      用于扶贫的彩票公益金支出</v>
          </cell>
          <cell r="C200">
            <v>0</v>
          </cell>
          <cell r="D200">
            <v>0</v>
          </cell>
        </row>
        <row r="201">
          <cell r="A201" t="str">
            <v>2296012</v>
          </cell>
          <cell r="B201" t="str">
            <v>      用于法律援助的彩票公益金支出</v>
          </cell>
          <cell r="C201">
            <v>0</v>
          </cell>
          <cell r="D201">
            <v>0</v>
          </cell>
        </row>
        <row r="202">
          <cell r="A202" t="str">
            <v>2296013</v>
          </cell>
          <cell r="B202" t="str">
            <v>      用于城乡医疗救助的的彩票公益金支出</v>
          </cell>
          <cell r="C202">
            <v>0</v>
          </cell>
          <cell r="D202">
            <v>0</v>
          </cell>
        </row>
        <row r="203">
          <cell r="A203" t="str">
            <v>2296099</v>
          </cell>
          <cell r="B203" t="str">
            <v>      用于其他社会公益事业的彩票公益金支出</v>
          </cell>
          <cell r="C203">
            <v>0</v>
          </cell>
          <cell r="D203">
            <v>0</v>
          </cell>
        </row>
        <row r="204">
          <cell r="A204" t="str">
            <v>232</v>
          </cell>
          <cell r="B204" t="str">
            <v>九、债务付息支出</v>
          </cell>
          <cell r="C204">
            <v>30166</v>
          </cell>
          <cell r="D204">
            <v>35000</v>
          </cell>
        </row>
        <row r="205">
          <cell r="A205" t="str">
            <v>2320401</v>
          </cell>
          <cell r="B205" t="str">
            <v>      海南省高等级公路车辆通行附加费债务付息支出</v>
          </cell>
          <cell r="C205">
            <v>0</v>
          </cell>
          <cell r="D205">
            <v>0</v>
          </cell>
        </row>
        <row r="206">
          <cell r="A206" t="str">
            <v>2320402</v>
          </cell>
          <cell r="B206" t="str">
            <v>      港口建设费债务付息支出</v>
          </cell>
          <cell r="C206">
            <v>0</v>
          </cell>
          <cell r="D206">
            <v>0</v>
          </cell>
        </row>
        <row r="207">
          <cell r="A207" t="str">
            <v>2320405</v>
          </cell>
          <cell r="B207" t="str">
            <v>      国家电影事业发展专项资金债务付息支出</v>
          </cell>
          <cell r="C207">
            <v>0</v>
          </cell>
          <cell r="D207">
            <v>0</v>
          </cell>
        </row>
        <row r="208">
          <cell r="A208" t="str">
            <v>2320411</v>
          </cell>
          <cell r="B208" t="str">
            <v>      国有土地使用权出让金债务付息支出</v>
          </cell>
          <cell r="C208">
            <v>26936</v>
          </cell>
          <cell r="D208">
            <v>29000</v>
          </cell>
        </row>
        <row r="209">
          <cell r="A209" t="str">
            <v>2320413</v>
          </cell>
          <cell r="B209" t="str">
            <v>      农业土地开发资金债务付息支出</v>
          </cell>
          <cell r="C209">
            <v>0</v>
          </cell>
          <cell r="D209">
            <v>0</v>
          </cell>
        </row>
        <row r="210">
          <cell r="A210" t="str">
            <v>2320414</v>
          </cell>
          <cell r="B210" t="str">
            <v>      大中型水库库区基金债务付息支出</v>
          </cell>
          <cell r="C210">
            <v>0</v>
          </cell>
          <cell r="D210">
            <v>0</v>
          </cell>
        </row>
        <row r="211">
          <cell r="A211" t="str">
            <v>2320416</v>
          </cell>
          <cell r="B211" t="str">
            <v>      城市基础设施配套费债务付息支出</v>
          </cell>
          <cell r="C211">
            <v>0</v>
          </cell>
          <cell r="D211">
            <v>0</v>
          </cell>
        </row>
        <row r="212">
          <cell r="A212" t="str">
            <v>2320417</v>
          </cell>
          <cell r="B212" t="str">
            <v>      小型水库移民扶助基金债务付息支出</v>
          </cell>
          <cell r="C212">
            <v>0</v>
          </cell>
          <cell r="D212">
            <v>0</v>
          </cell>
        </row>
        <row r="213">
          <cell r="A213" t="str">
            <v>2320418</v>
          </cell>
          <cell r="B213" t="str">
            <v>      国家重大水利工程建设基金债务付息支出</v>
          </cell>
          <cell r="C213">
            <v>0</v>
          </cell>
          <cell r="D213">
            <v>0</v>
          </cell>
        </row>
        <row r="214">
          <cell r="A214" t="str">
            <v>2320419</v>
          </cell>
          <cell r="B214" t="str">
            <v>      车辆通行费债务付息支出</v>
          </cell>
          <cell r="C214">
            <v>0</v>
          </cell>
          <cell r="D214">
            <v>0</v>
          </cell>
        </row>
        <row r="215">
          <cell r="A215" t="str">
            <v>2320420</v>
          </cell>
          <cell r="B215" t="str">
            <v>      污水处理费债务付息支出</v>
          </cell>
          <cell r="C215">
            <v>0</v>
          </cell>
          <cell r="D215">
            <v>0</v>
          </cell>
        </row>
        <row r="216">
          <cell r="A216" t="str">
            <v>2320431</v>
          </cell>
          <cell r="B216" t="str">
            <v>      土地储备专项债券付息支出</v>
          </cell>
          <cell r="C216">
            <v>2418</v>
          </cell>
          <cell r="D216">
            <v>2700</v>
          </cell>
        </row>
        <row r="217">
          <cell r="A217" t="str">
            <v>2320432</v>
          </cell>
          <cell r="B217" t="str">
            <v>      政府收费公路专项债券付息支出</v>
          </cell>
          <cell r="C217">
            <v>0</v>
          </cell>
          <cell r="D217">
            <v>1500</v>
          </cell>
        </row>
        <row r="218">
          <cell r="A218" t="str">
            <v>2320433</v>
          </cell>
          <cell r="B218" t="str">
            <v>      棚户区改造专项债券付息支出</v>
          </cell>
          <cell r="C218">
            <v>0</v>
          </cell>
          <cell r="D218">
            <v>0</v>
          </cell>
        </row>
        <row r="219">
          <cell r="A219" t="str">
            <v>2320498</v>
          </cell>
          <cell r="B219" t="str">
            <v>      其他地方自行试点项目收益专项债券付息支出</v>
          </cell>
          <cell r="C219">
            <v>812</v>
          </cell>
          <cell r="D219">
            <v>1800</v>
          </cell>
        </row>
        <row r="220">
          <cell r="A220" t="str">
            <v>2320499</v>
          </cell>
          <cell r="B220" t="str">
            <v>      其他政府性基金债务付息支出</v>
          </cell>
          <cell r="C220">
            <v>0</v>
          </cell>
          <cell r="D220">
            <v>0</v>
          </cell>
        </row>
        <row r="221">
          <cell r="A221" t="str">
            <v>233</v>
          </cell>
          <cell r="B221" t="str">
            <v>十、债务发行费用支出</v>
          </cell>
          <cell r="C221">
            <v>134</v>
          </cell>
          <cell r="D221">
            <v>0</v>
          </cell>
        </row>
        <row r="222">
          <cell r="A222">
            <v>23304</v>
          </cell>
          <cell r="B222" t="str">
            <v>    地方政府专项债务发行费用支出</v>
          </cell>
          <cell r="C222">
            <v>134</v>
          </cell>
          <cell r="D222">
            <v>0</v>
          </cell>
        </row>
        <row r="223">
          <cell r="A223" t="str">
            <v>2330401</v>
          </cell>
          <cell r="B223" t="str">
            <v>      海南省高等级公路车辆通行附加费债务发行费用支出</v>
          </cell>
          <cell r="C223">
            <v>0</v>
          </cell>
          <cell r="D223">
            <v>0</v>
          </cell>
        </row>
        <row r="224">
          <cell r="A224" t="str">
            <v>2330402</v>
          </cell>
          <cell r="B224" t="str">
            <v>      港口建设费债务发行费用支出</v>
          </cell>
          <cell r="C224">
            <v>0</v>
          </cell>
          <cell r="D224">
            <v>0</v>
          </cell>
        </row>
        <row r="225">
          <cell r="A225" t="str">
            <v>2330405</v>
          </cell>
          <cell r="B225" t="str">
            <v>      国家电影事业发展专项资金债务发行费用支出</v>
          </cell>
          <cell r="C225">
            <v>0</v>
          </cell>
          <cell r="D225">
            <v>0</v>
          </cell>
        </row>
        <row r="226">
          <cell r="A226" t="str">
            <v>2330411</v>
          </cell>
          <cell r="B226" t="str">
            <v>      国有土地使用权出让金债务发行费用支出</v>
          </cell>
          <cell r="C226">
            <v>80</v>
          </cell>
          <cell r="D226">
            <v>0</v>
          </cell>
        </row>
        <row r="227">
          <cell r="A227" t="str">
            <v>2330413</v>
          </cell>
          <cell r="B227" t="str">
            <v>      农业土地开发资金债务发行费用支出</v>
          </cell>
          <cell r="C227">
            <v>0</v>
          </cell>
          <cell r="D227">
            <v>0</v>
          </cell>
        </row>
        <row r="228">
          <cell r="A228" t="str">
            <v>2330414</v>
          </cell>
          <cell r="B228" t="str">
            <v>      大中型水库库区基金债务发行费用支出</v>
          </cell>
          <cell r="C228">
            <v>0</v>
          </cell>
          <cell r="D228">
            <v>0</v>
          </cell>
        </row>
        <row r="229">
          <cell r="A229" t="str">
            <v>2330416</v>
          </cell>
          <cell r="B229" t="str">
            <v>      城市基础设施配套费债务发行费用支出</v>
          </cell>
          <cell r="C229">
            <v>0</v>
          </cell>
          <cell r="D229">
            <v>0</v>
          </cell>
        </row>
        <row r="230">
          <cell r="A230" t="str">
            <v>2330417</v>
          </cell>
          <cell r="B230" t="str">
            <v>      小型水库移民扶助基金债务发行费用支出</v>
          </cell>
          <cell r="C230">
            <v>0</v>
          </cell>
          <cell r="D230">
            <v>0</v>
          </cell>
        </row>
        <row r="231">
          <cell r="A231" t="str">
            <v>2330418</v>
          </cell>
          <cell r="B231" t="str">
            <v>      国家重大水利工程建设基金债务发行费用支出</v>
          </cell>
          <cell r="C231">
            <v>0</v>
          </cell>
          <cell r="D231">
            <v>0</v>
          </cell>
        </row>
        <row r="232">
          <cell r="A232" t="str">
            <v>2330419</v>
          </cell>
          <cell r="B232" t="str">
            <v>      车辆通行费债务发行费用支出</v>
          </cell>
          <cell r="C232">
            <v>0</v>
          </cell>
          <cell r="D232">
            <v>0</v>
          </cell>
        </row>
        <row r="233">
          <cell r="A233" t="str">
            <v>2330420</v>
          </cell>
          <cell r="B233" t="str">
            <v>      污水处理费债务发行费用支出</v>
          </cell>
          <cell r="C233">
            <v>0</v>
          </cell>
          <cell r="D233">
            <v>0</v>
          </cell>
        </row>
        <row r="234">
          <cell r="A234" t="str">
            <v>2330431</v>
          </cell>
          <cell r="B234" t="str">
            <v>      土地储备专项债券发行费用支出</v>
          </cell>
          <cell r="C234">
            <v>0</v>
          </cell>
          <cell r="D234">
            <v>0</v>
          </cell>
        </row>
        <row r="235">
          <cell r="A235" t="str">
            <v>2330432</v>
          </cell>
          <cell r="B235" t="str">
            <v>      政府收费公路专项债券发行费用支出</v>
          </cell>
          <cell r="C235">
            <v>33</v>
          </cell>
          <cell r="D235">
            <v>0</v>
          </cell>
        </row>
        <row r="236">
          <cell r="A236" t="str">
            <v>2330433</v>
          </cell>
          <cell r="B236" t="str">
            <v>      棚户区改造专项债券发行费用支出</v>
          </cell>
          <cell r="C236">
            <v>0</v>
          </cell>
          <cell r="D236">
            <v>0</v>
          </cell>
        </row>
        <row r="237">
          <cell r="A237" t="str">
            <v>2330498</v>
          </cell>
          <cell r="B237" t="str">
            <v>      其他地方自行试点项目收益专项债务发行费用支出</v>
          </cell>
          <cell r="C237">
            <v>21</v>
          </cell>
          <cell r="D237">
            <v>0</v>
          </cell>
        </row>
        <row r="238">
          <cell r="A238" t="str">
            <v>2330499</v>
          </cell>
          <cell r="B238" t="str">
            <v>      其他政府性基金债务发行费用支出</v>
          </cell>
          <cell r="C238">
            <v>0</v>
          </cell>
          <cell r="D238">
            <v>0</v>
          </cell>
        </row>
        <row r="239">
          <cell r="A239" t="str">
            <v>234</v>
          </cell>
          <cell r="B239" t="str">
            <v>十一、抗疫特别国债安排的支出</v>
          </cell>
          <cell r="C239">
            <v>26598</v>
          </cell>
          <cell r="D239">
            <v>0</v>
          </cell>
        </row>
        <row r="240">
          <cell r="A240" t="str">
            <v>23401</v>
          </cell>
          <cell r="B240" t="str">
            <v>    基础设施建设</v>
          </cell>
          <cell r="C240">
            <v>26598</v>
          </cell>
          <cell r="D240">
            <v>0</v>
          </cell>
        </row>
        <row r="241">
          <cell r="A241" t="str">
            <v>2340101</v>
          </cell>
          <cell r="B241" t="str">
            <v>      公共卫生体系建设</v>
          </cell>
          <cell r="C241">
            <v>0</v>
          </cell>
          <cell r="D241">
            <v>0</v>
          </cell>
        </row>
        <row r="242">
          <cell r="A242" t="str">
            <v>2340102</v>
          </cell>
          <cell r="B242" t="str">
            <v>      重大疫情防控救治体系建设</v>
          </cell>
          <cell r="C242">
            <v>0</v>
          </cell>
          <cell r="D242">
            <v>0</v>
          </cell>
        </row>
        <row r="243">
          <cell r="A243" t="str">
            <v>2340103</v>
          </cell>
          <cell r="B243" t="str">
            <v>      粮食安全</v>
          </cell>
          <cell r="C243">
            <v>0</v>
          </cell>
          <cell r="D243">
            <v>0</v>
          </cell>
        </row>
        <row r="244">
          <cell r="A244" t="str">
            <v>2340104</v>
          </cell>
          <cell r="B244" t="str">
            <v>      能源安全</v>
          </cell>
          <cell r="C244">
            <v>0</v>
          </cell>
          <cell r="D244">
            <v>0</v>
          </cell>
        </row>
        <row r="245">
          <cell r="A245" t="str">
            <v>2340105</v>
          </cell>
          <cell r="B245" t="str">
            <v>      应急物资保障</v>
          </cell>
          <cell r="C245">
            <v>0</v>
          </cell>
          <cell r="D245">
            <v>0</v>
          </cell>
        </row>
        <row r="246">
          <cell r="A246" t="str">
            <v>2340106</v>
          </cell>
          <cell r="B246" t="str">
            <v>      产业链改造升级</v>
          </cell>
          <cell r="C246">
            <v>0</v>
          </cell>
          <cell r="D246">
            <v>0</v>
          </cell>
        </row>
        <row r="247">
          <cell r="A247" t="str">
            <v>2340107</v>
          </cell>
          <cell r="B247" t="str">
            <v>      城镇老旧小区改造</v>
          </cell>
          <cell r="C247">
            <v>0</v>
          </cell>
          <cell r="D247">
            <v>0</v>
          </cell>
        </row>
        <row r="248">
          <cell r="A248" t="str">
            <v>2340108</v>
          </cell>
          <cell r="B248" t="str">
            <v>      生态环境治理</v>
          </cell>
          <cell r="C248">
            <v>0</v>
          </cell>
          <cell r="D248">
            <v>0</v>
          </cell>
        </row>
        <row r="249">
          <cell r="A249" t="str">
            <v>2340109</v>
          </cell>
          <cell r="B249" t="str">
            <v>      交通基础设施建设</v>
          </cell>
          <cell r="C249">
            <v>26598</v>
          </cell>
          <cell r="D249">
            <v>0</v>
          </cell>
        </row>
        <row r="250">
          <cell r="A250" t="str">
            <v>2340110</v>
          </cell>
          <cell r="B250" t="str">
            <v>      市政设施建设</v>
          </cell>
          <cell r="C250">
            <v>0</v>
          </cell>
          <cell r="D250">
            <v>0</v>
          </cell>
        </row>
        <row r="251">
          <cell r="A251" t="str">
            <v>2340111</v>
          </cell>
          <cell r="B251" t="str">
            <v>      重大区域规划基础设施建设</v>
          </cell>
          <cell r="C251">
            <v>0</v>
          </cell>
          <cell r="D251">
            <v>0</v>
          </cell>
        </row>
        <row r="252">
          <cell r="A252" t="str">
            <v>2340199</v>
          </cell>
          <cell r="B252" t="str">
            <v>      其他基础设施建设</v>
          </cell>
          <cell r="C252">
            <v>0</v>
          </cell>
          <cell r="D252">
            <v>0</v>
          </cell>
        </row>
        <row r="253">
          <cell r="A253" t="str">
            <v>23402</v>
          </cell>
          <cell r="B253" t="str">
            <v>    抗疫相关支出</v>
          </cell>
          <cell r="C253">
            <v>0</v>
          </cell>
          <cell r="D253">
            <v>0</v>
          </cell>
        </row>
        <row r="254">
          <cell r="A254" t="str">
            <v>2340201</v>
          </cell>
          <cell r="B254" t="str">
            <v>      减免房租补贴</v>
          </cell>
          <cell r="C254">
            <v>0</v>
          </cell>
          <cell r="D254">
            <v>0</v>
          </cell>
        </row>
        <row r="255">
          <cell r="A255" t="str">
            <v>2340202</v>
          </cell>
          <cell r="B255" t="str">
            <v>      重点企业贷款贴息</v>
          </cell>
          <cell r="C255">
            <v>0</v>
          </cell>
          <cell r="D255">
            <v>0</v>
          </cell>
        </row>
        <row r="256">
          <cell r="A256" t="str">
            <v>2340203</v>
          </cell>
          <cell r="B256" t="str">
            <v>      创业担保贷款贴息</v>
          </cell>
          <cell r="C256">
            <v>0</v>
          </cell>
          <cell r="D256">
            <v>0</v>
          </cell>
        </row>
        <row r="257">
          <cell r="A257" t="str">
            <v>2340204</v>
          </cell>
          <cell r="B257" t="str">
            <v>      援企稳岗补贴</v>
          </cell>
          <cell r="C257">
            <v>0</v>
          </cell>
          <cell r="D257">
            <v>0</v>
          </cell>
        </row>
        <row r="258">
          <cell r="A258" t="str">
            <v>2340205</v>
          </cell>
          <cell r="B258" t="str">
            <v>      困难群众基本生活补助</v>
          </cell>
          <cell r="C258">
            <v>0</v>
          </cell>
          <cell r="D258">
            <v>0</v>
          </cell>
        </row>
        <row r="259">
          <cell r="A259" t="str">
            <v>2340299</v>
          </cell>
          <cell r="B259" t="str">
            <v>      其他抗疫相关支出</v>
          </cell>
          <cell r="C259">
            <v>0</v>
          </cell>
          <cell r="D259">
            <v>0</v>
          </cell>
        </row>
        <row r="260">
          <cell r="C260">
            <v>0</v>
          </cell>
          <cell r="D260">
            <v>0</v>
          </cell>
        </row>
        <row r="261">
          <cell r="B261" t="str">
            <v>支出合计</v>
          </cell>
          <cell r="C261">
            <v>490063</v>
          </cell>
          <cell r="D261">
            <v>320155</v>
          </cell>
        </row>
        <row r="262">
          <cell r="A262" t="str">
            <v>231</v>
          </cell>
          <cell r="B262" t="str">
            <v>地方政府专项债务还本支出</v>
          </cell>
          <cell r="C262">
            <v>109677</v>
          </cell>
          <cell r="D262">
            <v>93400</v>
          </cell>
        </row>
        <row r="263">
          <cell r="B263" t="str">
            <v>   置换专项债券还本支出</v>
          </cell>
          <cell r="C263">
            <v>109677</v>
          </cell>
          <cell r="D263">
            <v>93400</v>
          </cell>
        </row>
        <row r="264">
          <cell r="B264" t="str">
            <v>   政府性基金预算收入还本支出</v>
          </cell>
        </row>
        <row r="265">
          <cell r="A265" t="str">
            <v>230</v>
          </cell>
          <cell r="B265" t="str">
            <v>转移性支出</v>
          </cell>
          <cell r="C265">
            <v>186885</v>
          </cell>
          <cell r="D265">
            <v>132062</v>
          </cell>
        </row>
        <row r="266">
          <cell r="A266" t="str">
            <v>23004</v>
          </cell>
          <cell r="B266" t="str">
            <v>   政府性基金转移支付</v>
          </cell>
          <cell r="C266">
            <v>186885</v>
          </cell>
          <cell r="D266">
            <v>132062</v>
          </cell>
        </row>
        <row r="267">
          <cell r="A267" t="str">
            <v>2300401</v>
          </cell>
          <cell r="B267" t="str">
            <v>     政府性基金补助支出</v>
          </cell>
          <cell r="C267">
            <v>146237</v>
          </cell>
          <cell r="D267">
            <v>16295</v>
          </cell>
        </row>
        <row r="268">
          <cell r="A268" t="str">
            <v>2300402</v>
          </cell>
          <cell r="B268" t="str">
            <v>     政府性基金上解支出</v>
          </cell>
          <cell r="C268">
            <v>40648</v>
          </cell>
          <cell r="D268">
            <v>115767</v>
          </cell>
        </row>
        <row r="269">
          <cell r="A269" t="str">
            <v>203308</v>
          </cell>
          <cell r="B269" t="str">
            <v>   调出资金</v>
          </cell>
          <cell r="C269">
            <v>98410</v>
          </cell>
          <cell r="D269">
            <v>194583.8705423</v>
          </cell>
        </row>
        <row r="270">
          <cell r="A270" t="str">
            <v>23009</v>
          </cell>
          <cell r="B270" t="str">
            <v>   年终结余</v>
          </cell>
          <cell r="C270">
            <v>76772</v>
          </cell>
        </row>
        <row r="271">
          <cell r="A271" t="str">
            <v>23011</v>
          </cell>
          <cell r="B271" t="str">
            <v>   地方政府专项债务转贷支出</v>
          </cell>
          <cell r="C271">
            <v>316023</v>
          </cell>
          <cell r="D271">
            <v>303600</v>
          </cell>
        </row>
        <row r="272">
          <cell r="B272" t="str">
            <v>各项支出合计</v>
          </cell>
          <cell r="C272">
            <v>1277830</v>
          </cell>
          <cell r="D272">
            <v>1043800.8705423</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c. Overview"/>
      <sheetName val="Toolbox"/>
      <sheetName val="_ESList"/>
      <sheetName val="eqpmad2"/>
      <sheetName val="SW-TEO"/>
      <sheetName val="总人口"/>
      <sheetName val="lookup"/>
      <sheetName val="Unit Information"/>
      <sheetName val="Company Information"/>
      <sheetName val="Main"/>
      <sheetName val="G.1R-Shou COP Gf"/>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in"/>
      <sheetName val="事业发展"/>
      <sheetName val="Financ. Overview"/>
      <sheetName val="Toolbox"/>
      <sheetName val="_ESList"/>
      <sheetName val="C01-1"/>
      <sheetName val="总人口"/>
      <sheetName val="本年收入合计"/>
      <sheetName val="POWER ASSUMPTIONS"/>
      <sheetName val="SW-TEO"/>
      <sheetName val="封面"/>
      <sheetName val="G.1R-Shou COP Gf"/>
      <sheetName val="国家"/>
      <sheetName val="汇总"/>
      <sheetName val="Sheet (2)"/>
      <sheetName val="代码"/>
      <sheetName val="coding"/>
      <sheetName val="eqpmad2"/>
      <sheetName va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Financ. Overview"/>
      <sheetName val="Toolbox"/>
      <sheetName val="区划对应表"/>
      <sheetName val="1-4余额表"/>
      <sheetName val="四月份月报"/>
      <sheetName val="XL4Poppy"/>
      <sheetName val="DDETABLE "/>
      <sheetName val="#REF"/>
      <sheetName val="Main"/>
      <sheetName val="2000地方"/>
      <sheetName val="_ESList"/>
      <sheetName val="中央"/>
      <sheetName val="01北京市"/>
      <sheetName val="有效性列表"/>
      <sheetName val="录入表"/>
      <sheetName val="DY-（调整特殊因素）增量对应重点（汇报）"/>
      <sheetName val="C01-1"/>
      <sheetName val="mx"/>
      <sheetName val="单位编码"/>
      <sheetName val="一般预算收入"/>
      <sheetName val="农业人口"/>
      <sheetName val="Open"/>
      <sheetName val="事业发展"/>
      <sheetName val="表二 汇总表（业务处填）"/>
      <sheetName val="KKKKKKKK"/>
      <sheetName val="公检法司编制"/>
      <sheetName val="行政编制"/>
      <sheetName val="GDP"/>
      <sheetName val="本年收入合计"/>
      <sheetName val="财政部和发改委范围"/>
      <sheetName val="POWER ASSUMPTIONS"/>
      <sheetName val="工商税收"/>
      <sheetName val="差异系数"/>
      <sheetName val="data"/>
      <sheetName val="人民银行"/>
      <sheetName val="2009"/>
      <sheetName val="村级支出"/>
      <sheetName val="各年度收费、罚没、专项收入.xls]Sheet3"/>
      <sheetName val="#REF!"/>
      <sheetName val="G.1R-Shou COP Gf"/>
      <sheetName val="2002年一般预算收入"/>
      <sheetName val="中小学生"/>
      <sheetName val="Sheet1"/>
      <sheetName val="D011H4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oolbox"/>
      <sheetName val="POWER ASSUMPTIONS"/>
      <sheetName val="_ESList"/>
      <sheetName val="G.1R-Shou COP Gf"/>
      <sheetName val="Main"/>
      <sheetName val="coding"/>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02-1人员工资社保经费需求表"/>
      <sheetName val="02-2年初预算调整表"/>
      <sheetName val="02-3新增预算项目表"/>
      <sheetName val="02-4市本级非税收入预计表"/>
      <sheetName val="Sheet1"/>
      <sheetName val="02-5市本级非税支出预计表"/>
      <sheetName val="Sheet2"/>
      <sheetName val="02-6市本级政府性基金收入预计表"/>
      <sheetName val="02-7市本级政府性基金支出预计表"/>
      <sheetName val="基础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19" workbookViewId="0">
      <selection activeCell="A31" sqref="A31:I31"/>
    </sheetView>
  </sheetViews>
  <sheetFormatPr defaultColWidth="9" defaultRowHeight="13.5"/>
  <sheetData>
    <row r="1" ht="34" customHeight="true" spans="1:9">
      <c r="A1" s="517" t="s">
        <v>0</v>
      </c>
      <c r="B1" s="517"/>
      <c r="C1" s="517"/>
      <c r="D1" s="517"/>
      <c r="E1" s="517"/>
      <c r="F1" s="517"/>
      <c r="G1" s="517"/>
      <c r="H1" s="517"/>
      <c r="I1" s="517"/>
    </row>
    <row r="2" ht="28" customHeight="true" spans="1:9">
      <c r="A2" s="518" t="str">
        <f>'1-1玉溪市一般公共预算收入情况表'!B2</f>
        <v>1-1  2022年玉溪市一般公共预算收入情况表</v>
      </c>
      <c r="B2" s="518"/>
      <c r="C2" s="518"/>
      <c r="D2" s="518"/>
      <c r="E2" s="518"/>
      <c r="F2" s="518"/>
      <c r="G2" s="518"/>
      <c r="H2" s="518"/>
      <c r="I2" s="518"/>
    </row>
    <row r="3" ht="28" customHeight="true" spans="1:9">
      <c r="A3" s="518" t="str">
        <f>'1-2玉溪市一般公共预算支出情况表'!B1</f>
        <v>1-2  2022年玉溪市一般公共预算支出情况表</v>
      </c>
      <c r="B3" s="518"/>
      <c r="C3" s="518"/>
      <c r="D3" s="518"/>
      <c r="E3" s="518"/>
      <c r="F3" s="518"/>
      <c r="G3" s="518"/>
      <c r="H3" s="518"/>
      <c r="I3" s="518"/>
    </row>
    <row r="4" ht="28" customHeight="true" spans="1:9">
      <c r="A4" s="518" t="str">
        <f>'1-3市本级一般公共预算收入情况表'!B1</f>
        <v>1-3  2022年市本级一般公共预算收入情况表</v>
      </c>
      <c r="B4" s="518"/>
      <c r="C4" s="518"/>
      <c r="D4" s="518"/>
      <c r="E4" s="518"/>
      <c r="F4" s="518"/>
      <c r="G4" s="518"/>
      <c r="H4" s="518"/>
      <c r="I4" s="518"/>
    </row>
    <row r="5" ht="28" customHeight="true" spans="1:9">
      <c r="A5" s="518" t="str">
        <f>'1-4市本级一般公共预算支出情况表（公开到项级）'!B1</f>
        <v>1-4  2022年市本级一般公共预算支出情况表</v>
      </c>
      <c r="B5" s="518"/>
      <c r="C5" s="518"/>
      <c r="D5" s="518"/>
      <c r="E5" s="518"/>
      <c r="F5" s="518"/>
      <c r="G5" s="518"/>
      <c r="H5" s="518"/>
      <c r="I5" s="518"/>
    </row>
    <row r="6" ht="28" customHeight="true" spans="1:9">
      <c r="A6" s="518" t="str">
        <f>'1-5市本级一般公共预算基本支出情况表（公开到款级）'!A1</f>
        <v>1-5  2022年玉溪市市本级一般公共预算政府预算经济分类表（基本支出）</v>
      </c>
      <c r="B6" s="518"/>
      <c r="C6" s="518"/>
      <c r="D6" s="518"/>
      <c r="E6" s="518"/>
      <c r="F6" s="518"/>
      <c r="G6" s="518"/>
      <c r="H6" s="518"/>
      <c r="I6" s="518"/>
    </row>
    <row r="7" ht="28" customHeight="true" spans="1:9">
      <c r="A7" s="518" t="str">
        <f>'1-6 一般公共预算支出表（州、市对下转移支付项目）'!A1</f>
        <v>1-6  2022年玉溪市市本级一般公共预算支出表(州、市对下转移支付项目)</v>
      </c>
      <c r="B7" s="518"/>
      <c r="C7" s="518"/>
      <c r="D7" s="518"/>
      <c r="E7" s="518"/>
      <c r="F7" s="518"/>
      <c r="G7" s="518"/>
      <c r="H7" s="518"/>
      <c r="I7" s="518"/>
    </row>
    <row r="8" ht="28" customHeight="true" spans="1:9">
      <c r="A8" s="518" t="str">
        <f>'1-7玉溪市分地区税收返还和转移支付预算表'!A1</f>
        <v>1-7  2022年玉溪市分地区税收返还和转移支付预算表</v>
      </c>
      <c r="B8" s="518"/>
      <c r="C8" s="518"/>
      <c r="D8" s="518"/>
      <c r="E8" s="518"/>
      <c r="F8" s="518"/>
      <c r="G8" s="518"/>
      <c r="H8" s="518"/>
      <c r="I8" s="518"/>
    </row>
    <row r="9" ht="28" customHeight="true" spans="1:9">
      <c r="A9" s="518" t="str">
        <f>'1-8玉溪市市本级级“三公”经费预算财政拨款情况统计表'!A1</f>
        <v>1-8  2022年玉溪市市本级“三公”经费预算财政拨款情况统计表</v>
      </c>
      <c r="B9" s="518"/>
      <c r="C9" s="518"/>
      <c r="D9" s="518"/>
      <c r="E9" s="518"/>
      <c r="F9" s="518"/>
      <c r="G9" s="518"/>
      <c r="H9" s="518"/>
      <c r="I9" s="518"/>
    </row>
    <row r="10" ht="28" customHeight="true" spans="1:9">
      <c r="A10" s="519" t="str">
        <f>'2-1玉溪市政府性基金预算收入情况表'!B1</f>
        <v>2-1  2022年玉溪市政府性基金预算收入情况表</v>
      </c>
      <c r="B10" s="519"/>
      <c r="C10" s="519"/>
      <c r="D10" s="519"/>
      <c r="E10" s="519"/>
      <c r="F10" s="519"/>
      <c r="G10" s="519"/>
      <c r="H10" s="519"/>
      <c r="I10" s="519"/>
    </row>
    <row r="11" ht="28" customHeight="true" spans="1:9">
      <c r="A11" s="519" t="str">
        <f>'2-2玉溪市政府性基金预算支出情况表'!B1</f>
        <v>2-2  2022年玉溪市政府性基金预算支出情况表</v>
      </c>
      <c r="B11" s="519"/>
      <c r="C11" s="519"/>
      <c r="D11" s="519"/>
      <c r="E11" s="519"/>
      <c r="F11" s="519"/>
      <c r="G11" s="519"/>
      <c r="H11" s="519"/>
      <c r="I11" s="519"/>
    </row>
    <row r="12" ht="28" customHeight="true" spans="1:9">
      <c r="A12" s="519" t="str">
        <f>'2-3市本级政府性基金预算收入情况表'!B1</f>
        <v>2-3  2022年市本级政府性基金预算收入情况表</v>
      </c>
      <c r="B12" s="519"/>
      <c r="C12" s="519"/>
      <c r="D12" s="519"/>
      <c r="E12" s="519"/>
      <c r="F12" s="519"/>
      <c r="G12" s="519"/>
      <c r="H12" s="519"/>
      <c r="I12" s="519"/>
    </row>
    <row r="13" ht="28" customHeight="true" spans="1:9">
      <c r="A13" s="519" t="str">
        <f>'2-4市本级政府性基金预算支出情况表（公开到项级）'!B1</f>
        <v>2-4  2022年市本级政府性基金预算支出情况表</v>
      </c>
      <c r="B13" s="519"/>
      <c r="C13" s="519"/>
      <c r="D13" s="519"/>
      <c r="E13" s="519"/>
      <c r="F13" s="519"/>
      <c r="G13" s="519"/>
      <c r="H13" s="519"/>
      <c r="I13" s="519"/>
    </row>
    <row r="14" ht="28" customHeight="true" spans="1:9">
      <c r="A14" s="519" t="str">
        <f>'2-5本级政府性基金支出表（州、市对下转移支付）'!A1</f>
        <v>2-5  2022年玉溪市市本级政府性基金支出表(州、市对下转移支付)</v>
      </c>
      <c r="B14" s="519"/>
      <c r="C14" s="519"/>
      <c r="D14" s="519"/>
      <c r="E14" s="519"/>
      <c r="F14" s="519"/>
      <c r="G14" s="519"/>
      <c r="H14" s="519"/>
      <c r="I14" s="519"/>
    </row>
    <row r="15" ht="28" customHeight="true" spans="1:9">
      <c r="A15" s="518" t="str">
        <f>'3-1玉溪市国有资本经营收入预算情况表'!A1</f>
        <v>3-1  2022年玉溪市国有资本经营收入预算情况表</v>
      </c>
      <c r="B15" s="518"/>
      <c r="C15" s="518"/>
      <c r="D15" s="518"/>
      <c r="E15" s="518"/>
      <c r="F15" s="518"/>
      <c r="G15" s="518"/>
      <c r="H15" s="518"/>
      <c r="I15" s="518"/>
    </row>
    <row r="16" ht="28" customHeight="true" spans="1:9">
      <c r="A16" s="518" t="str">
        <f>'3-2玉溪市国有资本经营支出预算情况表'!A1</f>
        <v>3-2  2022年玉溪市国有资本经营支出预算情况表</v>
      </c>
      <c r="B16" s="518"/>
      <c r="C16" s="518"/>
      <c r="D16" s="518"/>
      <c r="E16" s="518"/>
      <c r="F16" s="518"/>
      <c r="G16" s="518"/>
      <c r="H16" s="518"/>
      <c r="I16" s="518"/>
    </row>
    <row r="17" ht="28" customHeight="true" spans="1:9">
      <c r="A17" s="518" t="str">
        <f>'3-3市本级国有资本经营收入预算情况表'!A1</f>
        <v>3-3  2022年市本级国有资本经营收入预算情况表</v>
      </c>
      <c r="B17" s="518"/>
      <c r="C17" s="518"/>
      <c r="D17" s="518"/>
      <c r="E17" s="518"/>
      <c r="F17" s="518"/>
      <c r="G17" s="518"/>
      <c r="H17" s="518"/>
      <c r="I17" s="518"/>
    </row>
    <row r="18" ht="28" customHeight="true" spans="1:9">
      <c r="A18" s="518" t="str">
        <f>'3-4市本级国有资本经营支出预算情况表（公开到项级）'!A1</f>
        <v>3-4  2022年市本级国有资本经营支出预算情况表</v>
      </c>
      <c r="B18" s="518"/>
      <c r="C18" s="518"/>
      <c r="D18" s="518"/>
      <c r="E18" s="518"/>
      <c r="F18" s="518"/>
      <c r="G18" s="518"/>
      <c r="H18" s="518"/>
      <c r="I18" s="518"/>
    </row>
    <row r="19" ht="28" customHeight="true" spans="1:9">
      <c r="A19" s="518" t="str">
        <f>'3-5 玉溪市国有资本经营预算转移支付表 （分地区）'!A1</f>
        <v>3-5  2022年玉溪市本级国有资本经营预算转移支付表（分地区）</v>
      </c>
      <c r="B19" s="518"/>
      <c r="C19" s="518"/>
      <c r="D19" s="518"/>
      <c r="E19" s="518"/>
      <c r="F19" s="518"/>
      <c r="G19" s="518"/>
      <c r="H19" s="518"/>
      <c r="I19" s="518"/>
    </row>
    <row r="20" ht="28" customHeight="true" spans="1:9">
      <c r="A20" s="518" t="str">
        <f>'3-6 国有资本经营预算转移支付表（分项目）'!A1</f>
        <v>3-6  2022年玉溪市市本级国有资本经营预算转移支付表（分项目）</v>
      </c>
      <c r="B20" s="518"/>
      <c r="C20" s="518"/>
      <c r="D20" s="518"/>
      <c r="E20" s="518"/>
      <c r="F20" s="518"/>
      <c r="G20" s="518"/>
      <c r="H20" s="518"/>
      <c r="I20" s="518"/>
    </row>
    <row r="21" ht="28" customHeight="true" spans="1:9">
      <c r="A21" s="519" t="str">
        <f>'4-1玉溪市社会保险基金收入预算情况表'!A1</f>
        <v>4-1  2022年玉溪市社会保险基金收入预算情况表</v>
      </c>
      <c r="B21" s="519"/>
      <c r="C21" s="519"/>
      <c r="D21" s="519"/>
      <c r="E21" s="519"/>
      <c r="F21" s="519"/>
      <c r="G21" s="519"/>
      <c r="H21" s="519"/>
      <c r="I21" s="519"/>
    </row>
    <row r="22" ht="28" customHeight="true" spans="1:9">
      <c r="A22" s="519" t="str">
        <f>'4-2玉溪市社会保险基金支出预算情况表'!A1</f>
        <v>4-2  2022年云南省社会保险基金支出预算情况表</v>
      </c>
      <c r="B22" s="519"/>
      <c r="C22" s="519"/>
      <c r="D22" s="519"/>
      <c r="E22" s="519"/>
      <c r="F22" s="519"/>
      <c r="G22" s="519"/>
      <c r="H22" s="519"/>
      <c r="I22" s="519"/>
    </row>
    <row r="23" ht="28" customHeight="true" spans="1:9">
      <c r="A23" s="519" t="str">
        <f>'4-3市本级社会保险基金收入预算情况表'!A1</f>
        <v>4-3  2022年玉溪市市本级社会保险基金收入预算情况表</v>
      </c>
      <c r="B23" s="519"/>
      <c r="C23" s="519"/>
      <c r="D23" s="519"/>
      <c r="E23" s="519"/>
      <c r="F23" s="519"/>
      <c r="G23" s="519"/>
      <c r="H23" s="519"/>
      <c r="I23" s="519"/>
    </row>
    <row r="24" ht="28" customHeight="true" spans="1:9">
      <c r="A24" s="519" t="str">
        <f>'4-4市本级社会保险基金支出预算情况表'!A1</f>
        <v>4-4  2022年玉溪市市本级社会保险基金支出预算情况表</v>
      </c>
      <c r="B24" s="519"/>
      <c r="C24" s="519"/>
      <c r="D24" s="519"/>
      <c r="E24" s="519"/>
      <c r="F24" s="519"/>
      <c r="G24" s="519"/>
      <c r="H24" s="519"/>
      <c r="I24" s="519"/>
    </row>
    <row r="25" ht="28" customHeight="true" spans="1:9">
      <c r="A25" s="518" t="str">
        <f>'5-1   2021年地方政府债务限额及余额预算情况表'!A1</f>
        <v>5-1  玉溪市2021年地方政府债务限额及余额预算情况表</v>
      </c>
      <c r="B25" s="518"/>
      <c r="C25" s="518"/>
      <c r="D25" s="518"/>
      <c r="E25" s="518"/>
      <c r="F25" s="518"/>
      <c r="G25" s="518"/>
      <c r="H25" s="518"/>
      <c r="I25" s="518"/>
    </row>
    <row r="26" ht="28" customHeight="true" spans="1:9">
      <c r="A26" s="518" t="str">
        <f>'5-2  2021年地方政府一般债务余额情况表'!A1</f>
        <v>5-2  玉溪市2021年地方政府一般债务余额情况表</v>
      </c>
      <c r="B26" s="518"/>
      <c r="C26" s="518"/>
      <c r="D26" s="518"/>
      <c r="E26" s="518"/>
      <c r="F26" s="518"/>
      <c r="G26" s="518"/>
      <c r="H26" s="518"/>
      <c r="I26" s="518"/>
    </row>
    <row r="27" ht="28" customHeight="true" spans="1:9">
      <c r="A27" s="518" t="str">
        <f>'5-3  本级2021年地方政府一般债务余额情况表'!A1</f>
        <v>5-3  玉溪市本级2021年地方政府一般债务余额情况表</v>
      </c>
      <c r="B27" s="518"/>
      <c r="C27" s="518"/>
      <c r="D27" s="518"/>
      <c r="E27" s="518"/>
      <c r="F27" s="518"/>
      <c r="G27" s="518"/>
      <c r="H27" s="518"/>
      <c r="I27" s="518"/>
    </row>
    <row r="28" ht="28" customHeight="true" spans="1:9">
      <c r="A28" s="518" t="str">
        <f>'5-4 2021年地方政府专项债务余额情况表'!A1</f>
        <v>5-4  玉溪市2021年地方政府专项债务余额情况表</v>
      </c>
      <c r="B28" s="518"/>
      <c r="C28" s="518"/>
      <c r="D28" s="518"/>
      <c r="E28" s="518"/>
      <c r="F28" s="518"/>
      <c r="G28" s="518"/>
      <c r="H28" s="518"/>
      <c r="I28" s="518"/>
    </row>
    <row r="29" ht="28" customHeight="true" spans="1:9">
      <c r="A29" s="518" t="str">
        <f>'5-5 本级2021年地方政府专项债务余额情况表（本级）'!A1</f>
        <v>5-5  玉溪市本级2021年地方政府专项债务余额情况表</v>
      </c>
      <c r="B29" s="518"/>
      <c r="C29" s="518"/>
      <c r="D29" s="518"/>
      <c r="E29" s="518"/>
      <c r="F29" s="518"/>
      <c r="G29" s="518"/>
      <c r="H29" s="518"/>
      <c r="I29" s="518"/>
    </row>
    <row r="30" ht="28" customHeight="true" spans="1:9">
      <c r="A30" s="518" t="str">
        <f>'5-6 地方政府债券发行及还本付息情况表'!A1</f>
        <v>5-6  玉溪市地方政府债券发行及还本
付息情况表</v>
      </c>
      <c r="B30" s="518"/>
      <c r="C30" s="518"/>
      <c r="D30" s="518"/>
      <c r="E30" s="518"/>
      <c r="F30" s="518"/>
      <c r="G30" s="518"/>
      <c r="H30" s="518"/>
      <c r="I30" s="518"/>
    </row>
    <row r="31" ht="28" customHeight="true" spans="1:9">
      <c r="A31" s="518" t="str">
        <f>'5-7 玉溪市2022年本级政府专项债务限额和余额情况表'!A1</f>
        <v>5-7  玉溪市2022年地方政府债务限额提前下达情况表</v>
      </c>
      <c r="B31" s="518"/>
      <c r="C31" s="518"/>
      <c r="D31" s="518"/>
      <c r="E31" s="518"/>
      <c r="F31" s="518"/>
      <c r="G31" s="518"/>
      <c r="H31" s="518"/>
      <c r="I31" s="518"/>
    </row>
    <row r="32" ht="28" customHeight="true" spans="1:9">
      <c r="A32" s="518" t="str">
        <f>'5-8 2022年年初新增地方政府债券资金安排表'!A1</f>
        <v>5-8  玉溪市2022年年初新增地方政府债券资金安排表</v>
      </c>
      <c r="B32" s="518"/>
      <c r="C32" s="518"/>
      <c r="D32" s="518"/>
      <c r="E32" s="518"/>
      <c r="F32" s="518"/>
      <c r="G32" s="518"/>
      <c r="H32" s="518"/>
      <c r="I32" s="518"/>
    </row>
    <row r="33" ht="28" customHeight="true" spans="1:9">
      <c r="A33" s="519" t="str">
        <f>'6-1重大政策和重点项目绩效目标表 '!A2</f>
        <v>6-1   2022年市级重大政策和重点项目绩效目标表</v>
      </c>
      <c r="B33" s="519"/>
      <c r="C33" s="519"/>
      <c r="D33" s="519"/>
      <c r="E33" s="519"/>
      <c r="F33" s="519"/>
      <c r="G33" s="519"/>
      <c r="H33" s="519"/>
      <c r="I33" s="519"/>
    </row>
    <row r="34" ht="28" customHeight="true" spans="1:9">
      <c r="A34" s="518" t="str">
        <f>'6-2重点工作情况解释说明汇总表'!A1</f>
        <v>6-2  重点工作情况解释说明汇总表</v>
      </c>
      <c r="B34" s="518"/>
      <c r="C34" s="518"/>
      <c r="D34" s="518"/>
      <c r="E34" s="518"/>
      <c r="F34" s="518"/>
      <c r="G34" s="518"/>
      <c r="H34" s="518"/>
      <c r="I34" s="518"/>
    </row>
    <row r="35" ht="28" customHeight="true" spans="1:9">
      <c r="A35" s="520"/>
      <c r="B35" s="520"/>
      <c r="C35" s="520"/>
      <c r="D35" s="520"/>
      <c r="E35" s="520"/>
      <c r="F35" s="520"/>
      <c r="G35" s="520"/>
      <c r="H35" s="520"/>
      <c r="I35" s="520"/>
    </row>
    <row r="36" ht="28" customHeight="true" spans="1:9">
      <c r="A36" s="520"/>
      <c r="B36" s="520"/>
      <c r="C36" s="520"/>
      <c r="D36" s="520"/>
      <c r="E36" s="520"/>
      <c r="F36" s="520"/>
      <c r="G36" s="520"/>
      <c r="H36" s="520"/>
      <c r="I36" s="520"/>
    </row>
    <row r="37" ht="28" customHeight="true" spans="1:9">
      <c r="A37" s="520"/>
      <c r="B37" s="520"/>
      <c r="C37" s="520"/>
      <c r="D37" s="520"/>
      <c r="E37" s="520"/>
      <c r="F37" s="520"/>
      <c r="G37" s="520"/>
      <c r="H37" s="520"/>
      <c r="I37" s="520"/>
    </row>
    <row r="38" ht="28" customHeight="true" spans="1:9">
      <c r="A38" s="520"/>
      <c r="B38" s="520"/>
      <c r="C38" s="520"/>
      <c r="D38" s="520"/>
      <c r="E38" s="520"/>
      <c r="F38" s="520"/>
      <c r="G38" s="520"/>
      <c r="H38" s="520"/>
      <c r="I38" s="520"/>
    </row>
    <row r="39" ht="28" customHeight="true" spans="1:9">
      <c r="A39" s="520"/>
      <c r="B39" s="520"/>
      <c r="C39" s="520"/>
      <c r="D39" s="520"/>
      <c r="E39" s="520"/>
      <c r="F39" s="520"/>
      <c r="G39" s="520"/>
      <c r="H39" s="520"/>
      <c r="I39" s="520"/>
    </row>
    <row r="40" spans="1:9">
      <c r="A40" s="520"/>
      <c r="B40" s="520"/>
      <c r="C40" s="520"/>
      <c r="D40" s="520"/>
      <c r="E40" s="520"/>
      <c r="F40" s="520"/>
      <c r="G40" s="520"/>
      <c r="H40" s="520"/>
      <c r="I40" s="520"/>
    </row>
    <row r="41" spans="1:9">
      <c r="A41" s="520"/>
      <c r="B41" s="520"/>
      <c r="C41" s="520"/>
      <c r="D41" s="520"/>
      <c r="E41" s="520"/>
      <c r="F41" s="520"/>
      <c r="G41" s="520"/>
      <c r="H41" s="520"/>
      <c r="I41" s="520"/>
    </row>
    <row r="42" spans="1:9">
      <c r="A42" s="520"/>
      <c r="B42" s="520"/>
      <c r="C42" s="520"/>
      <c r="D42" s="520"/>
      <c r="E42" s="520"/>
      <c r="F42" s="520"/>
      <c r="G42" s="520"/>
      <c r="H42" s="520"/>
      <c r="I42" s="520"/>
    </row>
    <row r="43" spans="1:9">
      <c r="A43" s="520"/>
      <c r="B43" s="520"/>
      <c r="C43" s="520"/>
      <c r="D43" s="520"/>
      <c r="E43" s="520"/>
      <c r="F43" s="520"/>
      <c r="G43" s="520"/>
      <c r="H43" s="520"/>
      <c r="I43" s="520"/>
    </row>
    <row r="44" spans="1:9">
      <c r="A44" s="520"/>
      <c r="B44" s="520"/>
      <c r="C44" s="520"/>
      <c r="D44" s="520"/>
      <c r="E44" s="520"/>
      <c r="F44" s="520"/>
      <c r="G44" s="520"/>
      <c r="H44" s="520"/>
      <c r="I44" s="520"/>
    </row>
    <row r="45" spans="1:9">
      <c r="A45" s="520"/>
      <c r="B45" s="520"/>
      <c r="C45" s="520"/>
      <c r="D45" s="520"/>
      <c r="E45" s="520"/>
      <c r="F45" s="520"/>
      <c r="G45" s="520"/>
      <c r="H45" s="520"/>
      <c r="I45" s="520"/>
    </row>
    <row r="46" spans="1:9">
      <c r="A46" s="520"/>
      <c r="B46" s="520"/>
      <c r="C46" s="520"/>
      <c r="D46" s="520"/>
      <c r="E46" s="520"/>
      <c r="F46" s="520"/>
      <c r="G46" s="520"/>
      <c r="H46" s="520"/>
      <c r="I46" s="520"/>
    </row>
    <row r="47" spans="1:9">
      <c r="A47" s="520"/>
      <c r="B47" s="520"/>
      <c r="C47" s="520"/>
      <c r="D47" s="520"/>
      <c r="E47" s="520"/>
      <c r="F47" s="520"/>
      <c r="G47" s="520"/>
      <c r="H47" s="520"/>
      <c r="I47" s="520"/>
    </row>
  </sheetData>
  <mergeCells count="34">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B0F0"/>
  </sheetPr>
  <dimension ref="A1:F50"/>
  <sheetViews>
    <sheetView showGridLines="0" showZeros="0" view="pageBreakPreview" zoomScaleNormal="115" zoomScaleSheetLayoutView="100" workbookViewId="0">
      <selection activeCell="I9" sqref="I9"/>
    </sheetView>
  </sheetViews>
  <sheetFormatPr defaultColWidth="9" defaultRowHeight="15.75" outlineLevelCol="5"/>
  <cols>
    <col min="1" max="1" width="20.6333333333333" style="158" customWidth="true"/>
    <col min="2" max="2" width="50.75" style="158" customWidth="true"/>
    <col min="3" max="4" width="20.6333333333333" style="158" customWidth="true"/>
    <col min="5" max="5" width="20.6333333333333" style="325" customWidth="true"/>
    <col min="6" max="6" width="3.75" style="158" hidden="true" customWidth="true"/>
    <col min="7" max="16357" width="9" style="158"/>
    <col min="16358" max="16358" width="45.6333333333333" style="158"/>
    <col min="16359" max="16384" width="9" style="158"/>
  </cols>
  <sheetData>
    <row r="1" ht="45" customHeight="true" spans="1:6">
      <c r="A1" s="160"/>
      <c r="B1" s="326" t="s">
        <v>1367</v>
      </c>
      <c r="C1" s="326"/>
      <c r="D1" s="326"/>
      <c r="E1" s="326"/>
      <c r="F1" s="160"/>
    </row>
    <row r="2" s="323" customFormat="true" ht="20.1" customHeight="true" spans="1:6">
      <c r="A2" s="327"/>
      <c r="B2" s="328"/>
      <c r="C2" s="329"/>
      <c r="D2" s="328"/>
      <c r="E2" s="346" t="s">
        <v>3</v>
      </c>
      <c r="F2" s="327"/>
    </row>
    <row r="3" s="324" customFormat="true" ht="45" customHeight="true" spans="1:6">
      <c r="A3" s="330" t="s">
        <v>4</v>
      </c>
      <c r="B3" s="331" t="s">
        <v>5</v>
      </c>
      <c r="C3" s="268" t="s">
        <v>6</v>
      </c>
      <c r="D3" s="268" t="s">
        <v>7</v>
      </c>
      <c r="E3" s="268" t="s">
        <v>8</v>
      </c>
      <c r="F3" s="347" t="s">
        <v>9</v>
      </c>
    </row>
    <row r="4" s="324" customFormat="true" ht="36" customHeight="true" spans="1:6">
      <c r="A4" s="298" t="s">
        <v>1368</v>
      </c>
      <c r="B4" s="295" t="s">
        <v>1369</v>
      </c>
      <c r="C4" s="332">
        <v>0</v>
      </c>
      <c r="D4" s="332">
        <v>0</v>
      </c>
      <c r="E4" s="348" t="str">
        <f>IF(C4&lt;&gt;0,D4/C4-1,"")</f>
        <v/>
      </c>
      <c r="F4" s="349" t="str">
        <f t="shared" ref="F4:F37" si="0">IF(LEN(A4)=7,"是",IF(B4&lt;&gt;"",IF(SUM(C4:D4)&lt;&gt;0,"是","否"),"是"))</f>
        <v>是</v>
      </c>
    </row>
    <row r="5" ht="36" customHeight="true" spans="1:6">
      <c r="A5" s="298" t="s">
        <v>1370</v>
      </c>
      <c r="B5" s="295" t="s">
        <v>1371</v>
      </c>
      <c r="C5" s="332">
        <v>0</v>
      </c>
      <c r="D5" s="332">
        <v>0</v>
      </c>
      <c r="E5" s="348" t="str">
        <f t="shared" ref="E5:E37" si="1">IF(C5&lt;&gt;0,D5/C5-1,"")</f>
        <v/>
      </c>
      <c r="F5" s="349" t="str">
        <f t="shared" si="0"/>
        <v>是</v>
      </c>
    </row>
    <row r="6" ht="36" customHeight="true" spans="1:6">
      <c r="A6" s="298" t="s">
        <v>1372</v>
      </c>
      <c r="B6" s="295" t="s">
        <v>1373</v>
      </c>
      <c r="C6" s="332">
        <v>0</v>
      </c>
      <c r="D6" s="332">
        <v>0</v>
      </c>
      <c r="E6" s="348" t="str">
        <f t="shared" si="1"/>
        <v/>
      </c>
      <c r="F6" s="349" t="str">
        <f t="shared" si="0"/>
        <v>是</v>
      </c>
    </row>
    <row r="7" ht="36" customHeight="true" spans="1:6">
      <c r="A7" s="298" t="s">
        <v>1374</v>
      </c>
      <c r="B7" s="295" t="s">
        <v>1375</v>
      </c>
      <c r="C7" s="332">
        <v>0</v>
      </c>
      <c r="D7" s="332">
        <v>0</v>
      </c>
      <c r="E7" s="348" t="str">
        <f t="shared" si="1"/>
        <v/>
      </c>
      <c r="F7" s="349" t="str">
        <f t="shared" si="0"/>
        <v>是</v>
      </c>
    </row>
    <row r="8" ht="36" customHeight="true" spans="1:6">
      <c r="A8" s="298" t="s">
        <v>1376</v>
      </c>
      <c r="B8" s="295" t="s">
        <v>1377</v>
      </c>
      <c r="C8" s="332">
        <v>97</v>
      </c>
      <c r="D8" s="332">
        <v>0</v>
      </c>
      <c r="E8" s="348">
        <f t="shared" si="1"/>
        <v>-1</v>
      </c>
      <c r="F8" s="349" t="str">
        <f t="shared" si="0"/>
        <v>是</v>
      </c>
    </row>
    <row r="9" ht="36" customHeight="true" spans="1:6">
      <c r="A9" s="298" t="s">
        <v>1378</v>
      </c>
      <c r="B9" s="295" t="s">
        <v>1379</v>
      </c>
      <c r="C9" s="332">
        <v>136</v>
      </c>
      <c r="D9" s="332">
        <v>0</v>
      </c>
      <c r="E9" s="348">
        <f t="shared" si="1"/>
        <v>-1</v>
      </c>
      <c r="F9" s="349" t="str">
        <f t="shared" si="0"/>
        <v>是</v>
      </c>
    </row>
    <row r="10" ht="36" customHeight="true" spans="1:6">
      <c r="A10" s="298" t="s">
        <v>1380</v>
      </c>
      <c r="B10" s="295" t="s">
        <v>1381</v>
      </c>
      <c r="C10" s="332">
        <v>856346</v>
      </c>
      <c r="D10" s="332">
        <v>1913401</v>
      </c>
      <c r="E10" s="348">
        <f t="shared" si="1"/>
        <v>1.234</v>
      </c>
      <c r="F10" s="349" t="str">
        <f t="shared" si="0"/>
        <v>是</v>
      </c>
    </row>
    <row r="11" ht="36" customHeight="true" spans="1:6">
      <c r="A11" s="298" t="s">
        <v>1382</v>
      </c>
      <c r="B11" s="297" t="s">
        <v>1383</v>
      </c>
      <c r="C11" s="299">
        <v>683533</v>
      </c>
      <c r="D11" s="299">
        <v>1799740</v>
      </c>
      <c r="E11" s="307">
        <f t="shared" si="1"/>
        <v>1.633</v>
      </c>
      <c r="F11" s="349" t="str">
        <f t="shared" si="0"/>
        <v>是</v>
      </c>
    </row>
    <row r="12" ht="36" customHeight="true" spans="1:6">
      <c r="A12" s="298" t="s">
        <v>1384</v>
      </c>
      <c r="B12" s="297" t="s">
        <v>1385</v>
      </c>
      <c r="C12" s="299">
        <v>14630</v>
      </c>
      <c r="D12" s="299">
        <v>6000</v>
      </c>
      <c r="E12" s="307">
        <f t="shared" si="1"/>
        <v>-0.59</v>
      </c>
      <c r="F12" s="349" t="str">
        <f t="shared" si="0"/>
        <v>是</v>
      </c>
    </row>
    <row r="13" ht="36" customHeight="true" spans="1:6">
      <c r="A13" s="298" t="s">
        <v>1386</v>
      </c>
      <c r="B13" s="297" t="s">
        <v>1387</v>
      </c>
      <c r="C13" s="299">
        <v>159112</v>
      </c>
      <c r="D13" s="299">
        <v>107661</v>
      </c>
      <c r="E13" s="307">
        <f t="shared" si="1"/>
        <v>-0.323</v>
      </c>
      <c r="F13" s="349" t="str">
        <f t="shared" si="0"/>
        <v>是</v>
      </c>
    </row>
    <row r="14" ht="36" customHeight="true" spans="1:6">
      <c r="A14" s="298" t="s">
        <v>1388</v>
      </c>
      <c r="B14" s="297" t="s">
        <v>1389</v>
      </c>
      <c r="C14" s="299">
        <v>-2803</v>
      </c>
      <c r="D14" s="299">
        <v>0</v>
      </c>
      <c r="E14" s="307">
        <f t="shared" si="1"/>
        <v>-1</v>
      </c>
      <c r="F14" s="349" t="str">
        <f t="shared" si="0"/>
        <v>是</v>
      </c>
    </row>
    <row r="15" ht="36" customHeight="true" spans="1:6">
      <c r="A15" s="298" t="s">
        <v>1390</v>
      </c>
      <c r="B15" s="297" t="s">
        <v>1391</v>
      </c>
      <c r="C15" s="299">
        <v>1874</v>
      </c>
      <c r="D15" s="299">
        <v>0</v>
      </c>
      <c r="E15" s="307">
        <f t="shared" si="1"/>
        <v>-1</v>
      </c>
      <c r="F15" s="349" t="str">
        <f t="shared" si="0"/>
        <v>是</v>
      </c>
    </row>
    <row r="16" ht="36" customHeight="true" spans="1:6">
      <c r="A16" s="333" t="s">
        <v>1392</v>
      </c>
      <c r="B16" s="334" t="s">
        <v>1393</v>
      </c>
      <c r="C16" s="332">
        <v>0</v>
      </c>
      <c r="D16" s="332">
        <v>0</v>
      </c>
      <c r="E16" s="348" t="str">
        <f t="shared" si="1"/>
        <v/>
      </c>
      <c r="F16" s="349" t="str">
        <f t="shared" si="0"/>
        <v>是</v>
      </c>
    </row>
    <row r="17" ht="36" customHeight="true" spans="1:6">
      <c r="A17" s="333" t="s">
        <v>1394</v>
      </c>
      <c r="B17" s="334" t="s">
        <v>1395</v>
      </c>
      <c r="C17" s="332">
        <v>7369</v>
      </c>
      <c r="D17" s="332">
        <v>6420</v>
      </c>
      <c r="E17" s="348">
        <f t="shared" si="1"/>
        <v>-0.129</v>
      </c>
      <c r="F17" s="349" t="str">
        <f t="shared" si="0"/>
        <v>是</v>
      </c>
    </row>
    <row r="18" ht="36" customHeight="true" spans="1:6">
      <c r="A18" s="333" t="s">
        <v>1396</v>
      </c>
      <c r="B18" s="199" t="s">
        <v>1397</v>
      </c>
      <c r="C18" s="299">
        <v>2497</v>
      </c>
      <c r="D18" s="299">
        <v>2400</v>
      </c>
      <c r="E18" s="307">
        <f t="shared" si="1"/>
        <v>-0.039</v>
      </c>
      <c r="F18" s="349" t="str">
        <f t="shared" si="0"/>
        <v>是</v>
      </c>
    </row>
    <row r="19" ht="36" customHeight="true" spans="1:6">
      <c r="A19" s="333" t="s">
        <v>1398</v>
      </c>
      <c r="B19" s="199" t="s">
        <v>1399</v>
      </c>
      <c r="C19" s="299">
        <v>4872</v>
      </c>
      <c r="D19" s="299">
        <v>4020</v>
      </c>
      <c r="E19" s="307">
        <f t="shared" si="1"/>
        <v>-0.175</v>
      </c>
      <c r="F19" s="349" t="str">
        <f t="shared" si="0"/>
        <v>是</v>
      </c>
    </row>
    <row r="20" ht="36" customHeight="true" spans="1:6">
      <c r="A20" s="333" t="s">
        <v>1400</v>
      </c>
      <c r="B20" s="334" t="s">
        <v>1401</v>
      </c>
      <c r="C20" s="332">
        <v>3025</v>
      </c>
      <c r="D20" s="332">
        <v>2500</v>
      </c>
      <c r="E20" s="348">
        <f t="shared" si="1"/>
        <v>-0.174</v>
      </c>
      <c r="F20" s="349" t="str">
        <f t="shared" si="0"/>
        <v>是</v>
      </c>
    </row>
    <row r="21" ht="36" customHeight="true" spans="1:6">
      <c r="A21" s="333" t="s">
        <v>1402</v>
      </c>
      <c r="B21" s="334" t="s">
        <v>1403</v>
      </c>
      <c r="C21" s="332">
        <v>648</v>
      </c>
      <c r="D21" s="332">
        <v>1260</v>
      </c>
      <c r="E21" s="348">
        <f t="shared" si="1"/>
        <v>0.944</v>
      </c>
      <c r="F21" s="349" t="str">
        <f t="shared" si="0"/>
        <v>是</v>
      </c>
    </row>
    <row r="22" ht="36" customHeight="true" spans="1:6">
      <c r="A22" s="333" t="s">
        <v>1404</v>
      </c>
      <c r="B22" s="334" t="s">
        <v>1405</v>
      </c>
      <c r="C22" s="332">
        <v>0</v>
      </c>
      <c r="D22" s="332">
        <v>0</v>
      </c>
      <c r="E22" s="348" t="str">
        <f t="shared" si="1"/>
        <v/>
      </c>
      <c r="F22" s="349" t="str">
        <f t="shared" si="0"/>
        <v>是</v>
      </c>
    </row>
    <row r="23" ht="36" customHeight="true" spans="1:6">
      <c r="A23" s="298" t="s">
        <v>1406</v>
      </c>
      <c r="B23" s="295" t="s">
        <v>1407</v>
      </c>
      <c r="C23" s="332">
        <v>0</v>
      </c>
      <c r="D23" s="332">
        <v>0</v>
      </c>
      <c r="E23" s="348" t="str">
        <f t="shared" si="1"/>
        <v/>
      </c>
      <c r="F23" s="349" t="str">
        <f t="shared" si="0"/>
        <v>是</v>
      </c>
    </row>
    <row r="24" ht="36" customHeight="true" spans="1:6">
      <c r="A24" s="298" t="s">
        <v>1408</v>
      </c>
      <c r="B24" s="295" t="s">
        <v>1409</v>
      </c>
      <c r="C24" s="332">
        <v>6687</v>
      </c>
      <c r="D24" s="332">
        <v>8923</v>
      </c>
      <c r="E24" s="348">
        <f t="shared" si="1"/>
        <v>0.334</v>
      </c>
      <c r="F24" s="349" t="str">
        <f t="shared" si="0"/>
        <v>是</v>
      </c>
    </row>
    <row r="25" ht="36" customHeight="true" spans="1:6">
      <c r="A25" s="298" t="s">
        <v>1410</v>
      </c>
      <c r="B25" s="295" t="s">
        <v>1411</v>
      </c>
      <c r="C25" s="332">
        <v>0</v>
      </c>
      <c r="D25" s="332">
        <v>0</v>
      </c>
      <c r="E25" s="348" t="str">
        <f t="shared" si="1"/>
        <v/>
      </c>
      <c r="F25" s="349" t="str">
        <f t="shared" si="0"/>
        <v>是</v>
      </c>
    </row>
    <row r="26" ht="36" customHeight="true" spans="1:6">
      <c r="A26" s="298" t="s">
        <v>1412</v>
      </c>
      <c r="B26" s="295" t="s">
        <v>1413</v>
      </c>
      <c r="C26" s="332">
        <v>681</v>
      </c>
      <c r="D26" s="332">
        <v>0</v>
      </c>
      <c r="E26" s="348">
        <f t="shared" si="1"/>
        <v>-1</v>
      </c>
      <c r="F26" s="349" t="str">
        <f t="shared" si="0"/>
        <v>是</v>
      </c>
    </row>
    <row r="27" ht="36" customHeight="true" spans="1:6">
      <c r="A27" s="298" t="s">
        <v>1414</v>
      </c>
      <c r="B27" s="295" t="s">
        <v>1415</v>
      </c>
      <c r="C27" s="332">
        <v>14327</v>
      </c>
      <c r="D27" s="332">
        <v>10574</v>
      </c>
      <c r="E27" s="348">
        <f t="shared" si="1"/>
        <v>-0.262</v>
      </c>
      <c r="F27" s="349" t="str">
        <f t="shared" si="0"/>
        <v>是</v>
      </c>
    </row>
    <row r="28" ht="36" customHeight="true" spans="1:6">
      <c r="A28" s="298"/>
      <c r="B28" s="297"/>
      <c r="C28" s="299"/>
      <c r="D28" s="299"/>
      <c r="E28" s="348" t="str">
        <f t="shared" si="1"/>
        <v/>
      </c>
      <c r="F28" s="349" t="str">
        <f t="shared" si="0"/>
        <v>是</v>
      </c>
    </row>
    <row r="29" ht="36" customHeight="true" spans="1:6">
      <c r="A29" s="310"/>
      <c r="B29" s="311" t="s">
        <v>1416</v>
      </c>
      <c r="C29" s="332">
        <f>SUM(C4:C10,C16:C17,C20:C27)</f>
        <v>889316</v>
      </c>
      <c r="D29" s="332">
        <f>SUM(D4:D10,D16:D17,D20:D27)</f>
        <v>1943078</v>
      </c>
      <c r="E29" s="348">
        <f t="shared" si="1"/>
        <v>1.185</v>
      </c>
      <c r="F29" s="349" t="str">
        <f t="shared" si="0"/>
        <v>是</v>
      </c>
    </row>
    <row r="30" ht="36" customHeight="true" spans="1:6">
      <c r="A30" s="335">
        <v>105</v>
      </c>
      <c r="B30" s="336" t="s">
        <v>1417</v>
      </c>
      <c r="C30" s="352">
        <v>821400</v>
      </c>
      <c r="D30" s="358">
        <v>783900</v>
      </c>
      <c r="E30" s="348">
        <f t="shared" si="1"/>
        <v>-0.046</v>
      </c>
      <c r="F30" s="349" t="str">
        <f t="shared" si="0"/>
        <v>是</v>
      </c>
    </row>
    <row r="31" ht="36" customHeight="true" spans="1:6">
      <c r="A31" s="361">
        <v>110</v>
      </c>
      <c r="B31" s="362" t="s">
        <v>62</v>
      </c>
      <c r="C31" s="352">
        <v>14119</v>
      </c>
      <c r="D31" s="358">
        <v>4413</v>
      </c>
      <c r="E31" s="348">
        <f t="shared" si="1"/>
        <v>-0.687</v>
      </c>
      <c r="F31" s="349" t="str">
        <f t="shared" si="0"/>
        <v>是</v>
      </c>
    </row>
    <row r="32" ht="36" customHeight="true" spans="1:6">
      <c r="A32" s="361">
        <v>11004</v>
      </c>
      <c r="B32" s="363" t="s">
        <v>1418</v>
      </c>
      <c r="C32" s="352">
        <v>14119</v>
      </c>
      <c r="D32" s="358">
        <v>4413</v>
      </c>
      <c r="E32" s="348">
        <f t="shared" si="1"/>
        <v>-0.687</v>
      </c>
      <c r="F32" s="349" t="str">
        <f t="shared" si="0"/>
        <v>是</v>
      </c>
    </row>
    <row r="33" ht="36" customHeight="true" spans="1:6">
      <c r="A33" s="364">
        <v>1100402</v>
      </c>
      <c r="B33" s="365" t="s">
        <v>1419</v>
      </c>
      <c r="C33" s="356">
        <v>14119</v>
      </c>
      <c r="D33" s="357">
        <v>4413</v>
      </c>
      <c r="E33" s="307">
        <f t="shared" si="1"/>
        <v>-0.687</v>
      </c>
      <c r="F33" s="349" t="str">
        <f t="shared" si="0"/>
        <v>是</v>
      </c>
    </row>
    <row r="34" ht="36" customHeight="true" spans="1:6">
      <c r="A34" s="364">
        <v>1100403</v>
      </c>
      <c r="B34" s="366" t="s">
        <v>1420</v>
      </c>
      <c r="C34" s="356">
        <v>0</v>
      </c>
      <c r="D34" s="357">
        <v>0</v>
      </c>
      <c r="E34" s="307" t="str">
        <f t="shared" si="1"/>
        <v/>
      </c>
      <c r="F34" s="349" t="str">
        <f t="shared" si="0"/>
        <v>是</v>
      </c>
    </row>
    <row r="35" ht="36" customHeight="true" spans="1:6">
      <c r="A35" s="364">
        <v>11008</v>
      </c>
      <c r="B35" s="365" t="s">
        <v>65</v>
      </c>
      <c r="C35" s="356">
        <v>97029</v>
      </c>
      <c r="D35" s="357">
        <v>62869</v>
      </c>
      <c r="E35" s="307">
        <f t="shared" si="1"/>
        <v>-0.352</v>
      </c>
      <c r="F35" s="349" t="str">
        <f t="shared" si="0"/>
        <v>是</v>
      </c>
    </row>
    <row r="36" ht="38" customHeight="true" spans="1:6">
      <c r="A36" s="364">
        <v>11009</v>
      </c>
      <c r="B36" s="365" t="s">
        <v>66</v>
      </c>
      <c r="C36" s="356">
        <v>8573</v>
      </c>
      <c r="D36" s="357">
        <v>0</v>
      </c>
      <c r="E36" s="307">
        <f t="shared" si="1"/>
        <v>-1</v>
      </c>
      <c r="F36" s="349" t="str">
        <f t="shared" si="0"/>
        <v>是</v>
      </c>
    </row>
    <row r="37" ht="36" customHeight="true" spans="1:6">
      <c r="A37" s="344"/>
      <c r="B37" s="345" t="s">
        <v>69</v>
      </c>
      <c r="C37" s="352">
        <f>SUM(C29:C31,C35,C36)</f>
        <v>1830437</v>
      </c>
      <c r="D37" s="352">
        <f>SUM(D29:D31,D35,D36)</f>
        <v>2794260</v>
      </c>
      <c r="E37" s="348">
        <f t="shared" si="1"/>
        <v>0.527</v>
      </c>
      <c r="F37" s="349" t="str">
        <f t="shared" si="0"/>
        <v>是</v>
      </c>
    </row>
    <row r="38" spans="3:4">
      <c r="C38" s="367"/>
      <c r="D38" s="367"/>
    </row>
    <row r="40" spans="3:4">
      <c r="C40" s="367"/>
      <c r="D40" s="367"/>
    </row>
    <row r="42" spans="3:4">
      <c r="C42" s="367"/>
      <c r="D42" s="367"/>
    </row>
    <row r="43" spans="3:4">
      <c r="C43" s="367"/>
      <c r="D43" s="367"/>
    </row>
    <row r="45" spans="3:4">
      <c r="C45" s="367"/>
      <c r="D45" s="367"/>
    </row>
    <row r="46" spans="3:4">
      <c r="C46" s="367"/>
      <c r="D46" s="367"/>
    </row>
    <row r="47" spans="3:4">
      <c r="C47" s="367"/>
      <c r="D47" s="367"/>
    </row>
    <row r="48" spans="3:4">
      <c r="C48" s="367"/>
      <c r="D48" s="367"/>
    </row>
    <row r="50" spans="3:4">
      <c r="C50" s="367"/>
      <c r="D50" s="367"/>
    </row>
  </sheetData>
  <autoFilter ref="A3:F37">
    <filterColumn colId="5">
      <customFilters>
        <customFilter operator="equal" val="是"/>
      </customFilters>
    </filterColumn>
    <extLst/>
  </autoFilter>
  <mergeCells count="1">
    <mergeCell ref="B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C30:C36">
    <cfRule type="expression" dxfId="1" priority="10" stopIfTrue="1">
      <formula>"len($A:$A)=3"</formula>
    </cfRule>
  </conditionalFormatting>
  <conditionalFormatting sqref="D30:D36">
    <cfRule type="expression" dxfId="1" priority="7" stopIfTrue="1">
      <formula>"len($A:$A)=3"</formula>
    </cfRule>
  </conditionalFormatting>
  <conditionalFormatting sqref="B31 B33">
    <cfRule type="expression" dxfId="1" priority="4"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282"/>
  <sheetViews>
    <sheetView showGridLines="0" showZeros="0" view="pageBreakPreview" zoomScaleNormal="115" zoomScaleSheetLayoutView="100" workbookViewId="0">
      <pane ySplit="3" topLeftCell="A170" activePane="bottomLeft" state="frozen"/>
      <selection/>
      <selection pane="bottomLeft" activeCell="F1" sqref="F$1:H$1048576"/>
    </sheetView>
  </sheetViews>
  <sheetFormatPr defaultColWidth="9" defaultRowHeight="15.75"/>
  <cols>
    <col min="1" max="1" width="21.5" style="287" customWidth="true"/>
    <col min="2" max="2" width="50.75" style="287" customWidth="true"/>
    <col min="3" max="4" width="20.6333333333333" style="287" customWidth="true"/>
    <col min="5" max="5" width="20.6333333333333" style="350" customWidth="true"/>
    <col min="6" max="6" width="3.75" style="300" hidden="true" customWidth="true"/>
    <col min="7" max="8" width="9" style="287" hidden="true" customWidth="true"/>
    <col min="9" max="16384" width="9" style="287"/>
  </cols>
  <sheetData>
    <row r="1" ht="45" customHeight="true" spans="2:5">
      <c r="B1" s="288" t="s">
        <v>1421</v>
      </c>
      <c r="C1" s="288"/>
      <c r="D1" s="288"/>
      <c r="E1" s="288"/>
    </row>
    <row r="2" s="289" customFormat="true" ht="20.1" customHeight="true" spans="2:6">
      <c r="B2" s="290"/>
      <c r="C2" s="290"/>
      <c r="D2" s="290"/>
      <c r="E2" s="301" t="s">
        <v>3</v>
      </c>
      <c r="F2" s="302"/>
    </row>
    <row r="3" s="304" customFormat="true" ht="45" customHeight="true" spans="1:7">
      <c r="A3" s="291" t="s">
        <v>4</v>
      </c>
      <c r="B3" s="292" t="s">
        <v>5</v>
      </c>
      <c r="C3" s="293" t="s">
        <v>6</v>
      </c>
      <c r="D3" s="293" t="s">
        <v>7</v>
      </c>
      <c r="E3" s="293" t="s">
        <v>8</v>
      </c>
      <c r="F3" s="303" t="s">
        <v>9</v>
      </c>
      <c r="G3" s="304" t="s">
        <v>112</v>
      </c>
    </row>
    <row r="4" ht="38" customHeight="true" spans="1:8">
      <c r="A4" s="294" t="s">
        <v>1422</v>
      </c>
      <c r="B4" s="295" t="s">
        <v>1423</v>
      </c>
      <c r="C4" s="332">
        <f>VLOOKUP(A4,'[12]28'!$A:$C,3,FALSE)</f>
        <v>30</v>
      </c>
      <c r="D4" s="332">
        <f>VLOOKUP(A4,'[12]28'!$A:$D,4,FALSE)</f>
        <v>176</v>
      </c>
      <c r="E4" s="348">
        <f>IF(C4&lt;&gt;0,D4/C4-1,"")</f>
        <v>4.867</v>
      </c>
      <c r="F4" s="306" t="str">
        <f t="shared" ref="F4:F67" si="0">IF(LEN(A4)=3,"是",IF(B4&lt;&gt;"",IF(SUM(C4:D4)&lt;&gt;0,"是","否"),"是"))</f>
        <v>是</v>
      </c>
      <c r="G4" s="287" t="str">
        <f t="shared" ref="G4:G67" si="1">IF(LEN(A4)=3,"类",IF(LEN(A4)=5,"款","项"))</f>
        <v>类</v>
      </c>
      <c r="H4" s="287">
        <f>LEN(A4)</f>
        <v>3</v>
      </c>
    </row>
    <row r="5" ht="38" customHeight="true" spans="1:8">
      <c r="A5" s="298" t="s">
        <v>1424</v>
      </c>
      <c r="B5" s="297" t="s">
        <v>1425</v>
      </c>
      <c r="C5" s="299">
        <f>VLOOKUP(A5,'[12]28'!$A:$C,3,FALSE)</f>
        <v>0</v>
      </c>
      <c r="D5" s="299">
        <f>VLOOKUP(A5,'[12]28'!$A:$D,4,FALSE)</f>
        <v>82</v>
      </c>
      <c r="E5" s="307" t="str">
        <f>IF(C5&lt;&gt;0,D5/C5-1,"")</f>
        <v/>
      </c>
      <c r="F5" s="306" t="str">
        <f t="shared" si="0"/>
        <v>是</v>
      </c>
      <c r="G5" s="287" t="str">
        <f t="shared" si="1"/>
        <v>款</v>
      </c>
      <c r="H5" s="287">
        <f t="shared" ref="H5:H68" si="2">LEN(A5)</f>
        <v>5</v>
      </c>
    </row>
    <row r="6" ht="38" customHeight="true" spans="1:8">
      <c r="A6" s="298" t="s">
        <v>1426</v>
      </c>
      <c r="B6" s="297" t="s">
        <v>1427</v>
      </c>
      <c r="C6" s="299">
        <f>VLOOKUP(A6,'[12]28'!$A:$C,3,FALSE)</f>
        <v>0</v>
      </c>
      <c r="D6" s="299">
        <f>VLOOKUP(A6,'[12]28'!$A:$D,4,FALSE)</f>
        <v>3</v>
      </c>
      <c r="E6" s="307" t="str">
        <f t="shared" ref="E6:E20" si="3">IF(C6&lt;&gt;0,D6/C6-1,"")</f>
        <v/>
      </c>
      <c r="F6" s="306" t="str">
        <f t="shared" si="0"/>
        <v>是</v>
      </c>
      <c r="G6" s="287" t="str">
        <f t="shared" si="1"/>
        <v>项</v>
      </c>
      <c r="H6" s="287">
        <f t="shared" si="2"/>
        <v>7</v>
      </c>
    </row>
    <row r="7" ht="38" customHeight="true" spans="1:8">
      <c r="A7" s="298" t="s">
        <v>1428</v>
      </c>
      <c r="B7" s="297" t="s">
        <v>1429</v>
      </c>
      <c r="C7" s="299">
        <f>VLOOKUP(A7,'[12]28'!$A:$C,3,FALSE)</f>
        <v>0</v>
      </c>
      <c r="D7" s="299">
        <f>VLOOKUP(A7,'[12]28'!$A:$D,4,FALSE)</f>
        <v>60</v>
      </c>
      <c r="E7" s="307" t="str">
        <f t="shared" si="3"/>
        <v/>
      </c>
      <c r="F7" s="306" t="str">
        <f t="shared" si="0"/>
        <v>是</v>
      </c>
      <c r="G7" s="287" t="str">
        <f t="shared" si="1"/>
        <v>项</v>
      </c>
      <c r="H7" s="287">
        <f t="shared" si="2"/>
        <v>7</v>
      </c>
    </row>
    <row r="8" ht="38" customHeight="true" spans="1:8">
      <c r="A8" s="298" t="s">
        <v>1430</v>
      </c>
      <c r="B8" s="297" t="s">
        <v>1431</v>
      </c>
      <c r="C8" s="299">
        <f>VLOOKUP(A8,'[12]28'!$A:$C,3,FALSE)</f>
        <v>0</v>
      </c>
      <c r="D8" s="299">
        <f>VLOOKUP(A8,'[12]28'!$A:$D,4,FALSE)</f>
        <v>0</v>
      </c>
      <c r="E8" s="307" t="str">
        <f t="shared" si="3"/>
        <v/>
      </c>
      <c r="F8" s="306" t="str">
        <f t="shared" si="0"/>
        <v>否</v>
      </c>
      <c r="G8" s="287" t="str">
        <f t="shared" si="1"/>
        <v>项</v>
      </c>
      <c r="H8" s="287">
        <f t="shared" si="2"/>
        <v>7</v>
      </c>
    </row>
    <row r="9" s="280" customFormat="true" ht="38" customHeight="true" spans="1:8">
      <c r="A9" s="298" t="s">
        <v>1432</v>
      </c>
      <c r="B9" s="297" t="s">
        <v>1433</v>
      </c>
      <c r="C9" s="299">
        <f>VLOOKUP(A9,'[12]28'!$A:$C,3,FALSE)</f>
        <v>0</v>
      </c>
      <c r="D9" s="299">
        <f>VLOOKUP(A9,'[12]28'!$A:$D,4,FALSE)</f>
        <v>0</v>
      </c>
      <c r="E9" s="307" t="str">
        <f t="shared" si="3"/>
        <v/>
      </c>
      <c r="F9" s="306" t="str">
        <f t="shared" si="0"/>
        <v>否</v>
      </c>
      <c r="G9" s="287" t="str">
        <f t="shared" si="1"/>
        <v>项</v>
      </c>
      <c r="H9" s="287">
        <f t="shared" si="2"/>
        <v>7</v>
      </c>
    </row>
    <row r="10" ht="38" customHeight="true" spans="1:8">
      <c r="A10" s="298" t="s">
        <v>1434</v>
      </c>
      <c r="B10" s="297" t="s">
        <v>1435</v>
      </c>
      <c r="C10" s="299">
        <f>VLOOKUP(A10,'[12]28'!$A:$C,3,FALSE)</f>
        <v>0</v>
      </c>
      <c r="D10" s="299">
        <f>VLOOKUP(A10,'[12]28'!$A:$D,4,FALSE)</f>
        <v>19</v>
      </c>
      <c r="E10" s="307" t="str">
        <f t="shared" si="3"/>
        <v/>
      </c>
      <c r="F10" s="306" t="str">
        <f t="shared" si="0"/>
        <v>是</v>
      </c>
      <c r="G10" s="287" t="str">
        <f t="shared" si="1"/>
        <v>项</v>
      </c>
      <c r="H10" s="287">
        <f t="shared" si="2"/>
        <v>7</v>
      </c>
    </row>
    <row r="11" ht="38" customHeight="true" spans="1:8">
      <c r="A11" s="298" t="s">
        <v>1436</v>
      </c>
      <c r="B11" s="297" t="s">
        <v>1437</v>
      </c>
      <c r="C11" s="299">
        <f>VLOOKUP(A11,'[12]28'!$A:$C,3,FALSE)</f>
        <v>30</v>
      </c>
      <c r="D11" s="299">
        <f>VLOOKUP(A11,'[12]28'!$A:$D,4,FALSE)</f>
        <v>94</v>
      </c>
      <c r="E11" s="307">
        <f t="shared" si="3"/>
        <v>2.133</v>
      </c>
      <c r="F11" s="306" t="str">
        <f t="shared" si="0"/>
        <v>是</v>
      </c>
      <c r="G11" s="287" t="str">
        <f t="shared" si="1"/>
        <v>款</v>
      </c>
      <c r="H11" s="287">
        <f t="shared" si="2"/>
        <v>5</v>
      </c>
    </row>
    <row r="12" s="280" customFormat="true" ht="38" customHeight="true" spans="1:8">
      <c r="A12" s="298" t="s">
        <v>1438</v>
      </c>
      <c r="B12" s="297" t="s">
        <v>1439</v>
      </c>
      <c r="C12" s="299">
        <f>VLOOKUP(A12,'[12]28'!$A:$C,3,FALSE)</f>
        <v>0</v>
      </c>
      <c r="D12" s="299">
        <f>VLOOKUP(A12,'[12]28'!$A:$D,4,FALSE)</f>
        <v>0</v>
      </c>
      <c r="E12" s="307" t="str">
        <f t="shared" si="3"/>
        <v/>
      </c>
      <c r="F12" s="306" t="str">
        <f t="shared" si="0"/>
        <v>否</v>
      </c>
      <c r="G12" s="287" t="str">
        <f t="shared" si="1"/>
        <v>项</v>
      </c>
      <c r="H12" s="287">
        <f t="shared" si="2"/>
        <v>7</v>
      </c>
    </row>
    <row r="13" ht="38" customHeight="true" spans="1:8">
      <c r="A13" s="298" t="s">
        <v>1440</v>
      </c>
      <c r="B13" s="297" t="s">
        <v>1441</v>
      </c>
      <c r="C13" s="299">
        <f>VLOOKUP(A13,'[12]28'!$A:$C,3,FALSE)</f>
        <v>0</v>
      </c>
      <c r="D13" s="299">
        <f>VLOOKUP(A13,'[12]28'!$A:$D,4,FALSE)</f>
        <v>0</v>
      </c>
      <c r="E13" s="307" t="str">
        <f t="shared" si="3"/>
        <v/>
      </c>
      <c r="F13" s="306" t="str">
        <f t="shared" si="0"/>
        <v>否</v>
      </c>
      <c r="G13" s="287" t="str">
        <f t="shared" si="1"/>
        <v>项</v>
      </c>
      <c r="H13" s="287">
        <f t="shared" si="2"/>
        <v>7</v>
      </c>
    </row>
    <row r="14" s="280" customFormat="true" ht="38" customHeight="true" spans="1:8">
      <c r="A14" s="298" t="s">
        <v>1442</v>
      </c>
      <c r="B14" s="297" t="s">
        <v>1443</v>
      </c>
      <c r="C14" s="299">
        <f>VLOOKUP(A14,'[12]28'!$A:$C,3,FALSE)</f>
        <v>0</v>
      </c>
      <c r="D14" s="299">
        <f>VLOOKUP(A14,'[12]28'!$A:$D,4,FALSE)</f>
        <v>0</v>
      </c>
      <c r="E14" s="307" t="str">
        <f t="shared" si="3"/>
        <v/>
      </c>
      <c r="F14" s="306" t="str">
        <f t="shared" si="0"/>
        <v>否</v>
      </c>
      <c r="G14" s="287" t="str">
        <f t="shared" si="1"/>
        <v>项</v>
      </c>
      <c r="H14" s="287">
        <f t="shared" si="2"/>
        <v>7</v>
      </c>
    </row>
    <row r="15" ht="38" customHeight="true" spans="1:8">
      <c r="A15" s="298" t="s">
        <v>1444</v>
      </c>
      <c r="B15" s="297" t="s">
        <v>1445</v>
      </c>
      <c r="C15" s="299">
        <f>VLOOKUP(A15,'[12]28'!$A:$C,3,FALSE)</f>
        <v>30</v>
      </c>
      <c r="D15" s="299">
        <f>VLOOKUP(A15,'[12]28'!$A:$D,4,FALSE)</f>
        <v>94</v>
      </c>
      <c r="E15" s="307">
        <f t="shared" si="3"/>
        <v>2.133</v>
      </c>
      <c r="F15" s="306" t="str">
        <f t="shared" si="0"/>
        <v>是</v>
      </c>
      <c r="G15" s="287" t="str">
        <f t="shared" si="1"/>
        <v>项</v>
      </c>
      <c r="H15" s="287">
        <f t="shared" si="2"/>
        <v>7</v>
      </c>
    </row>
    <row r="16" ht="38" customHeight="true" spans="1:8">
      <c r="A16" s="298" t="s">
        <v>1446</v>
      </c>
      <c r="B16" s="297" t="s">
        <v>1447</v>
      </c>
      <c r="C16" s="299">
        <f>VLOOKUP(A16,'[12]28'!$A:$C,3,FALSE)</f>
        <v>0</v>
      </c>
      <c r="D16" s="299">
        <f>VLOOKUP(A16,'[12]28'!$A:$D,4,FALSE)</f>
        <v>0</v>
      </c>
      <c r="E16" s="307" t="str">
        <f t="shared" si="3"/>
        <v/>
      </c>
      <c r="F16" s="306" t="str">
        <f t="shared" si="0"/>
        <v>否</v>
      </c>
      <c r="G16" s="287" t="str">
        <f t="shared" si="1"/>
        <v>项</v>
      </c>
      <c r="H16" s="287">
        <f t="shared" si="2"/>
        <v>7</v>
      </c>
    </row>
    <row r="17" s="280" customFormat="true" ht="38" customHeight="true" spans="1:8">
      <c r="A17" s="298" t="s">
        <v>1448</v>
      </c>
      <c r="B17" s="297" t="s">
        <v>1449</v>
      </c>
      <c r="C17" s="299">
        <f>VLOOKUP(A17,'[12]28'!$A:$C,3,FALSE)</f>
        <v>0</v>
      </c>
      <c r="D17" s="299">
        <f>VLOOKUP(A17,'[12]28'!$A:$D,4,FALSE)</f>
        <v>0</v>
      </c>
      <c r="E17" s="307" t="str">
        <f t="shared" si="3"/>
        <v/>
      </c>
      <c r="F17" s="306" t="str">
        <f t="shared" si="0"/>
        <v>否</v>
      </c>
      <c r="G17" s="287" t="str">
        <f t="shared" si="1"/>
        <v>款</v>
      </c>
      <c r="H17" s="287">
        <f t="shared" si="2"/>
        <v>5</v>
      </c>
    </row>
    <row r="18" s="280" customFormat="true" ht="38" customHeight="true" spans="1:8">
      <c r="A18" s="298" t="s">
        <v>1450</v>
      </c>
      <c r="B18" s="297" t="s">
        <v>1451</v>
      </c>
      <c r="C18" s="299">
        <f>VLOOKUP(A18,'[12]28'!$A:$C,3,FALSE)</f>
        <v>0</v>
      </c>
      <c r="D18" s="299">
        <f>VLOOKUP(A18,'[12]28'!$A:$D,4,FALSE)</f>
        <v>0</v>
      </c>
      <c r="E18" s="307" t="str">
        <f t="shared" si="3"/>
        <v/>
      </c>
      <c r="F18" s="306" t="str">
        <f t="shared" si="0"/>
        <v>否</v>
      </c>
      <c r="G18" s="287" t="str">
        <f t="shared" si="1"/>
        <v>项</v>
      </c>
      <c r="H18" s="287">
        <f t="shared" si="2"/>
        <v>7</v>
      </c>
    </row>
    <row r="19" s="280" customFormat="true" ht="38" customHeight="true" spans="1:8">
      <c r="A19" s="298" t="s">
        <v>1452</v>
      </c>
      <c r="B19" s="297" t="s">
        <v>1453</v>
      </c>
      <c r="C19" s="299">
        <f>VLOOKUP(A19,'[12]28'!$A:$C,3,FALSE)</f>
        <v>0</v>
      </c>
      <c r="D19" s="299">
        <f>VLOOKUP(A19,'[12]28'!$A:$D,4,FALSE)</f>
        <v>0</v>
      </c>
      <c r="E19" s="307" t="str">
        <f t="shared" si="3"/>
        <v/>
      </c>
      <c r="F19" s="306" t="str">
        <f t="shared" si="0"/>
        <v>否</v>
      </c>
      <c r="G19" s="287" t="str">
        <f t="shared" si="1"/>
        <v>项</v>
      </c>
      <c r="H19" s="287">
        <f t="shared" si="2"/>
        <v>7</v>
      </c>
    </row>
    <row r="20" ht="38" customHeight="true" spans="1:8">
      <c r="A20" s="294" t="s">
        <v>1454</v>
      </c>
      <c r="B20" s="295" t="s">
        <v>1455</v>
      </c>
      <c r="C20" s="332">
        <f>VLOOKUP(A20,'[12]28'!$A:$C,3,FALSE)</f>
        <v>1389</v>
      </c>
      <c r="D20" s="332">
        <f>VLOOKUP(A20,'[12]28'!$A:$D,4,FALSE)</f>
        <v>5459</v>
      </c>
      <c r="E20" s="348">
        <f t="shared" si="3"/>
        <v>2.93</v>
      </c>
      <c r="F20" s="306" t="str">
        <f t="shared" si="0"/>
        <v>是</v>
      </c>
      <c r="G20" s="287" t="str">
        <f t="shared" si="1"/>
        <v>类</v>
      </c>
      <c r="H20" s="287">
        <f t="shared" si="2"/>
        <v>3</v>
      </c>
    </row>
    <row r="21" ht="38" customHeight="true" spans="1:8">
      <c r="A21" s="298" t="s">
        <v>1456</v>
      </c>
      <c r="B21" s="297" t="s">
        <v>1457</v>
      </c>
      <c r="C21" s="299">
        <f>VLOOKUP(A21,'[12]28'!$A:$C,3,FALSE)</f>
        <v>1371</v>
      </c>
      <c r="D21" s="299">
        <f>VLOOKUP(A21,'[12]28'!$A:$D,4,FALSE)</f>
        <v>4541</v>
      </c>
      <c r="E21" s="307">
        <f t="shared" ref="E21:E32" si="4">IF(C21&lt;&gt;0,D21/C21-1,"")</f>
        <v>2.312</v>
      </c>
      <c r="F21" s="306" t="str">
        <f t="shared" si="0"/>
        <v>是</v>
      </c>
      <c r="G21" s="287" t="str">
        <f t="shared" si="1"/>
        <v>款</v>
      </c>
      <c r="H21" s="287">
        <f t="shared" si="2"/>
        <v>5</v>
      </c>
    </row>
    <row r="22" ht="38" customHeight="true" spans="1:8">
      <c r="A22" s="298" t="s">
        <v>1458</v>
      </c>
      <c r="B22" s="297" t="s">
        <v>1459</v>
      </c>
      <c r="C22" s="299">
        <f>VLOOKUP(A22,'[12]28'!$A:$C,3,FALSE)</f>
        <v>1008</v>
      </c>
      <c r="D22" s="299">
        <f>VLOOKUP(A22,'[12]28'!$A:$D,4,FALSE)</f>
        <v>2121</v>
      </c>
      <c r="E22" s="307">
        <f t="shared" si="4"/>
        <v>1.104</v>
      </c>
      <c r="F22" s="306" t="str">
        <f t="shared" si="0"/>
        <v>是</v>
      </c>
      <c r="G22" s="287" t="str">
        <f t="shared" si="1"/>
        <v>项</v>
      </c>
      <c r="H22" s="287">
        <f t="shared" si="2"/>
        <v>7</v>
      </c>
    </row>
    <row r="23" ht="38" customHeight="true" spans="1:8">
      <c r="A23" s="298" t="s">
        <v>1460</v>
      </c>
      <c r="B23" s="297" t="s">
        <v>1461</v>
      </c>
      <c r="C23" s="299">
        <f>VLOOKUP(A23,'[12]28'!$A:$C,3,FALSE)</f>
        <v>363</v>
      </c>
      <c r="D23" s="299">
        <f>VLOOKUP(A23,'[12]28'!$A:$D,4,FALSE)</f>
        <v>2418</v>
      </c>
      <c r="E23" s="307">
        <f t="shared" si="4"/>
        <v>5.661</v>
      </c>
      <c r="F23" s="306" t="str">
        <f t="shared" si="0"/>
        <v>是</v>
      </c>
      <c r="G23" s="287" t="str">
        <f t="shared" si="1"/>
        <v>项</v>
      </c>
      <c r="H23" s="287">
        <f t="shared" si="2"/>
        <v>7</v>
      </c>
    </row>
    <row r="24" ht="38" customHeight="true" spans="1:8">
      <c r="A24" s="298" t="s">
        <v>1462</v>
      </c>
      <c r="B24" s="297" t="s">
        <v>1463</v>
      </c>
      <c r="C24" s="299">
        <f>VLOOKUP(A24,'[12]28'!$A:$C,3,FALSE)</f>
        <v>0</v>
      </c>
      <c r="D24" s="299">
        <f>VLOOKUP(A24,'[12]28'!$A:$D,4,FALSE)</f>
        <v>2</v>
      </c>
      <c r="E24" s="307" t="str">
        <f t="shared" si="4"/>
        <v/>
      </c>
      <c r="F24" s="306" t="str">
        <f t="shared" si="0"/>
        <v>是</v>
      </c>
      <c r="G24" s="287" t="str">
        <f t="shared" si="1"/>
        <v>项</v>
      </c>
      <c r="H24" s="287">
        <f t="shared" si="2"/>
        <v>7</v>
      </c>
    </row>
    <row r="25" ht="38" customHeight="true" spans="1:8">
      <c r="A25" s="298" t="s">
        <v>1464</v>
      </c>
      <c r="B25" s="297" t="s">
        <v>1465</v>
      </c>
      <c r="C25" s="299">
        <f>VLOOKUP(A25,'[12]28'!$A:$C,3,FALSE)</f>
        <v>18</v>
      </c>
      <c r="D25" s="299">
        <f>VLOOKUP(A25,'[12]28'!$A:$D,4,FALSE)</f>
        <v>918</v>
      </c>
      <c r="E25" s="307">
        <f t="shared" si="4"/>
        <v>50</v>
      </c>
      <c r="F25" s="306" t="str">
        <f t="shared" si="0"/>
        <v>是</v>
      </c>
      <c r="G25" s="287" t="str">
        <f t="shared" si="1"/>
        <v>款</v>
      </c>
      <c r="H25" s="287">
        <f t="shared" si="2"/>
        <v>5</v>
      </c>
    </row>
    <row r="26" s="280" customFormat="true" ht="38" customHeight="true" spans="1:8">
      <c r="A26" s="298" t="s">
        <v>1466</v>
      </c>
      <c r="B26" s="297" t="s">
        <v>1459</v>
      </c>
      <c r="C26" s="299">
        <f>VLOOKUP(A26,'[12]28'!$A:$C,3,FALSE)</f>
        <v>0</v>
      </c>
      <c r="D26" s="299">
        <f>VLOOKUP(A26,'[12]28'!$A:$D,4,FALSE)</f>
        <v>12</v>
      </c>
      <c r="E26" s="307" t="str">
        <f t="shared" si="4"/>
        <v/>
      </c>
      <c r="F26" s="306" t="str">
        <f t="shared" si="0"/>
        <v>是</v>
      </c>
      <c r="G26" s="287" t="str">
        <f t="shared" si="1"/>
        <v>项</v>
      </c>
      <c r="H26" s="287">
        <f t="shared" si="2"/>
        <v>7</v>
      </c>
    </row>
    <row r="27" ht="38" customHeight="true" spans="1:8">
      <c r="A27" s="298" t="s">
        <v>1467</v>
      </c>
      <c r="B27" s="297" t="s">
        <v>1461</v>
      </c>
      <c r="C27" s="299">
        <f>VLOOKUP(A27,'[12]28'!$A:$C,3,FALSE)</f>
        <v>4</v>
      </c>
      <c r="D27" s="299">
        <f>VLOOKUP(A27,'[12]28'!$A:$D,4,FALSE)</f>
        <v>461</v>
      </c>
      <c r="E27" s="307">
        <f t="shared" si="4"/>
        <v>114.25</v>
      </c>
      <c r="F27" s="306" t="str">
        <f t="shared" si="0"/>
        <v>是</v>
      </c>
      <c r="G27" s="287" t="str">
        <f t="shared" si="1"/>
        <v>项</v>
      </c>
      <c r="H27" s="287">
        <f t="shared" si="2"/>
        <v>7</v>
      </c>
    </row>
    <row r="28" ht="38" customHeight="true" spans="1:8">
      <c r="A28" s="298" t="s">
        <v>1468</v>
      </c>
      <c r="B28" s="297" t="s">
        <v>1469</v>
      </c>
      <c r="C28" s="299">
        <f>VLOOKUP(A28,'[12]28'!$A:$C,3,FALSE)</f>
        <v>14</v>
      </c>
      <c r="D28" s="299">
        <f>VLOOKUP(A28,'[12]28'!$A:$D,4,FALSE)</f>
        <v>445</v>
      </c>
      <c r="E28" s="307">
        <f t="shared" si="4"/>
        <v>30.786</v>
      </c>
      <c r="F28" s="306" t="str">
        <f t="shared" si="0"/>
        <v>是</v>
      </c>
      <c r="G28" s="287" t="str">
        <f t="shared" si="1"/>
        <v>项</v>
      </c>
      <c r="H28" s="287">
        <f t="shared" si="2"/>
        <v>7</v>
      </c>
    </row>
    <row r="29" s="283" customFormat="true" ht="38" customHeight="true" spans="1:8">
      <c r="A29" s="298" t="s">
        <v>1470</v>
      </c>
      <c r="B29" s="297" t="s">
        <v>1471</v>
      </c>
      <c r="C29" s="299">
        <f>VLOOKUP(A29,'[12]28'!$A:$C,3,FALSE)</f>
        <v>0</v>
      </c>
      <c r="D29" s="299">
        <f>VLOOKUP(A29,'[12]28'!$A:$D,4,FALSE)</f>
        <v>0</v>
      </c>
      <c r="E29" s="307" t="str">
        <f t="shared" si="4"/>
        <v/>
      </c>
      <c r="F29" s="306" t="str">
        <f t="shared" si="0"/>
        <v>否</v>
      </c>
      <c r="G29" s="287" t="str">
        <f t="shared" si="1"/>
        <v>款</v>
      </c>
      <c r="H29" s="287">
        <f t="shared" si="2"/>
        <v>5</v>
      </c>
    </row>
    <row r="30" s="280" customFormat="true" ht="38" customHeight="true" spans="1:8">
      <c r="A30" s="298" t="s">
        <v>1472</v>
      </c>
      <c r="B30" s="297" t="s">
        <v>1461</v>
      </c>
      <c r="C30" s="299">
        <f>VLOOKUP(A30,'[12]28'!$A:$C,3,FALSE)</f>
        <v>0</v>
      </c>
      <c r="D30" s="299">
        <f>VLOOKUP(A30,'[12]28'!$A:$D,4,FALSE)</f>
        <v>0</v>
      </c>
      <c r="E30" s="307" t="str">
        <f t="shared" si="4"/>
        <v/>
      </c>
      <c r="F30" s="306" t="str">
        <f t="shared" si="0"/>
        <v>否</v>
      </c>
      <c r="G30" s="287" t="str">
        <f t="shared" si="1"/>
        <v>项</v>
      </c>
      <c r="H30" s="287">
        <f t="shared" si="2"/>
        <v>7</v>
      </c>
    </row>
    <row r="31" s="280" customFormat="true" ht="38" customHeight="true" spans="1:8">
      <c r="A31" s="298" t="s">
        <v>1473</v>
      </c>
      <c r="B31" s="297" t="s">
        <v>1474</v>
      </c>
      <c r="C31" s="299">
        <f>VLOOKUP(A31,'[12]28'!$A:$C,3,FALSE)</f>
        <v>0</v>
      </c>
      <c r="D31" s="299">
        <f>VLOOKUP(A31,'[12]28'!$A:$D,4,FALSE)</f>
        <v>0</v>
      </c>
      <c r="E31" s="307" t="str">
        <f t="shared" si="4"/>
        <v/>
      </c>
      <c r="F31" s="306" t="str">
        <f t="shared" si="0"/>
        <v>否</v>
      </c>
      <c r="G31" s="287" t="str">
        <f t="shared" si="1"/>
        <v>项</v>
      </c>
      <c r="H31" s="287">
        <f t="shared" si="2"/>
        <v>7</v>
      </c>
    </row>
    <row r="32" ht="38" customHeight="true" spans="1:8">
      <c r="A32" s="294" t="s">
        <v>1475</v>
      </c>
      <c r="B32" s="295" t="s">
        <v>1476</v>
      </c>
      <c r="C32" s="332">
        <f>VLOOKUP(A32,'[12]28'!$A:$C,3,FALSE)</f>
        <v>0</v>
      </c>
      <c r="D32" s="332">
        <f>VLOOKUP(A32,'[12]28'!$A:$D,4,FALSE)</f>
        <v>0</v>
      </c>
      <c r="E32" s="348" t="str">
        <f t="shared" si="4"/>
        <v/>
      </c>
      <c r="F32" s="306" t="str">
        <f t="shared" si="0"/>
        <v>是</v>
      </c>
      <c r="G32" s="287" t="str">
        <f t="shared" si="1"/>
        <v>类</v>
      </c>
      <c r="H32" s="287">
        <f t="shared" si="2"/>
        <v>3</v>
      </c>
    </row>
    <row r="33" ht="38" customHeight="true" spans="1:8">
      <c r="A33" s="298" t="s">
        <v>1477</v>
      </c>
      <c r="B33" s="297" t="s">
        <v>1478</v>
      </c>
      <c r="C33" s="299">
        <f>VLOOKUP(A33,'[12]28'!$A:$C,3,FALSE)</f>
        <v>0</v>
      </c>
      <c r="D33" s="299">
        <f>VLOOKUP(A33,'[12]28'!$A:$D,4,FALSE)</f>
        <v>0</v>
      </c>
      <c r="E33" s="307" t="str">
        <f t="shared" ref="E33:E43" si="5">IF(C33&lt;&gt;0,D33/C33-1,"")</f>
        <v/>
      </c>
      <c r="F33" s="306" t="str">
        <f t="shared" si="0"/>
        <v>否</v>
      </c>
      <c r="G33" s="287" t="str">
        <f t="shared" si="1"/>
        <v>款</v>
      </c>
      <c r="H33" s="287">
        <f t="shared" si="2"/>
        <v>5</v>
      </c>
    </row>
    <row r="34" s="280" customFormat="true" ht="38" customHeight="true" spans="1:8">
      <c r="A34" s="298">
        <v>2116001</v>
      </c>
      <c r="B34" s="297" t="s">
        <v>1479</v>
      </c>
      <c r="C34" s="299">
        <f>VLOOKUP(A34,'[12]28'!$A:$C,3,FALSE)</f>
        <v>0</v>
      </c>
      <c r="D34" s="299">
        <f>VLOOKUP(A34,'[12]28'!$A:$D,4,FALSE)</f>
        <v>0</v>
      </c>
      <c r="E34" s="307" t="str">
        <f t="shared" si="5"/>
        <v/>
      </c>
      <c r="F34" s="306" t="str">
        <f t="shared" si="0"/>
        <v>否</v>
      </c>
      <c r="G34" s="287" t="str">
        <f t="shared" si="1"/>
        <v>项</v>
      </c>
      <c r="H34" s="287">
        <f t="shared" si="2"/>
        <v>7</v>
      </c>
    </row>
    <row r="35" s="280" customFormat="true" ht="38" customHeight="true" spans="1:8">
      <c r="A35" s="298">
        <v>2116002</v>
      </c>
      <c r="B35" s="297" t="s">
        <v>1480</v>
      </c>
      <c r="C35" s="299">
        <f>VLOOKUP(A35,'[12]28'!$A:$C,3,FALSE)</f>
        <v>0</v>
      </c>
      <c r="D35" s="299">
        <f>VLOOKUP(A35,'[12]28'!$A:$D,4,FALSE)</f>
        <v>0</v>
      </c>
      <c r="E35" s="307" t="str">
        <f t="shared" si="5"/>
        <v/>
      </c>
      <c r="F35" s="306" t="str">
        <f t="shared" si="0"/>
        <v>否</v>
      </c>
      <c r="G35" s="287" t="str">
        <f t="shared" si="1"/>
        <v>项</v>
      </c>
      <c r="H35" s="287">
        <f t="shared" si="2"/>
        <v>7</v>
      </c>
    </row>
    <row r="36" s="280" customFormat="true" ht="38" customHeight="true" spans="1:8">
      <c r="A36" s="298">
        <v>2116003</v>
      </c>
      <c r="B36" s="297" t="s">
        <v>1481</v>
      </c>
      <c r="C36" s="299">
        <f>VLOOKUP(A36,'[12]28'!$A:$C,3,FALSE)</f>
        <v>0</v>
      </c>
      <c r="D36" s="299">
        <f>VLOOKUP(A36,'[12]28'!$A:$D,4,FALSE)</f>
        <v>0</v>
      </c>
      <c r="E36" s="307" t="str">
        <f t="shared" si="5"/>
        <v/>
      </c>
      <c r="F36" s="306" t="str">
        <f t="shared" si="0"/>
        <v>否</v>
      </c>
      <c r="G36" s="287" t="str">
        <f t="shared" si="1"/>
        <v>项</v>
      </c>
      <c r="H36" s="287">
        <f t="shared" si="2"/>
        <v>7</v>
      </c>
    </row>
    <row r="37" s="283" customFormat="true" ht="38" customHeight="true" spans="1:8">
      <c r="A37" s="298">
        <v>2116099</v>
      </c>
      <c r="B37" s="297" t="s">
        <v>1482</v>
      </c>
      <c r="C37" s="299">
        <f>VLOOKUP(A37,'[12]28'!$A:$C,3,FALSE)</f>
        <v>0</v>
      </c>
      <c r="D37" s="299">
        <f>VLOOKUP(A37,'[12]28'!$A:$D,4,FALSE)</f>
        <v>0</v>
      </c>
      <c r="E37" s="307" t="str">
        <f t="shared" si="5"/>
        <v/>
      </c>
      <c r="F37" s="306" t="str">
        <f t="shared" si="0"/>
        <v>否</v>
      </c>
      <c r="G37" s="287" t="str">
        <f t="shared" si="1"/>
        <v>项</v>
      </c>
      <c r="H37" s="287">
        <f t="shared" si="2"/>
        <v>7</v>
      </c>
    </row>
    <row r="38" s="280" customFormat="true" ht="38" customHeight="true" spans="1:8">
      <c r="A38" s="298">
        <v>21161</v>
      </c>
      <c r="B38" s="297" t="s">
        <v>1483</v>
      </c>
      <c r="C38" s="299">
        <f>VLOOKUP(A38,'[12]28'!$A:$C,3,FALSE)</f>
        <v>0</v>
      </c>
      <c r="D38" s="299">
        <f>VLOOKUP(A38,'[12]28'!$A:$D,4,FALSE)</f>
        <v>0</v>
      </c>
      <c r="E38" s="307" t="str">
        <f t="shared" si="5"/>
        <v/>
      </c>
      <c r="F38" s="306" t="str">
        <f t="shared" si="0"/>
        <v>否</v>
      </c>
      <c r="G38" s="287" t="str">
        <f t="shared" si="1"/>
        <v>款</v>
      </c>
      <c r="H38" s="287">
        <f t="shared" si="2"/>
        <v>5</v>
      </c>
    </row>
    <row r="39" ht="38" customHeight="true" spans="1:8">
      <c r="A39" s="298">
        <v>2116101</v>
      </c>
      <c r="B39" s="297" t="s">
        <v>1484</v>
      </c>
      <c r="C39" s="299">
        <f>VLOOKUP(A39,'[12]28'!$A:$C,3,FALSE)</f>
        <v>0</v>
      </c>
      <c r="D39" s="299">
        <f>VLOOKUP(A39,'[12]28'!$A:$D,4,FALSE)</f>
        <v>0</v>
      </c>
      <c r="E39" s="307" t="str">
        <f t="shared" si="5"/>
        <v/>
      </c>
      <c r="F39" s="306" t="str">
        <f t="shared" si="0"/>
        <v>否</v>
      </c>
      <c r="G39" s="287" t="str">
        <f t="shared" si="1"/>
        <v>项</v>
      </c>
      <c r="H39" s="287">
        <f t="shared" si="2"/>
        <v>7</v>
      </c>
    </row>
    <row r="40" ht="38" customHeight="true" spans="1:8">
      <c r="A40" s="298">
        <v>2116102</v>
      </c>
      <c r="B40" s="297" t="s">
        <v>1485</v>
      </c>
      <c r="C40" s="299">
        <f>VLOOKUP(A40,'[12]28'!$A:$C,3,FALSE)</f>
        <v>0</v>
      </c>
      <c r="D40" s="299">
        <f>VLOOKUP(A40,'[12]28'!$A:$D,4,FALSE)</f>
        <v>0</v>
      </c>
      <c r="E40" s="307" t="str">
        <f t="shared" si="5"/>
        <v/>
      </c>
      <c r="F40" s="306" t="str">
        <f t="shared" si="0"/>
        <v>否</v>
      </c>
      <c r="G40" s="287" t="str">
        <f t="shared" si="1"/>
        <v>项</v>
      </c>
      <c r="H40" s="287">
        <f t="shared" si="2"/>
        <v>7</v>
      </c>
    </row>
    <row r="41" ht="38" customHeight="true" spans="1:8">
      <c r="A41" s="298">
        <v>2116103</v>
      </c>
      <c r="B41" s="297" t="s">
        <v>1486</v>
      </c>
      <c r="C41" s="299">
        <f>VLOOKUP(A41,'[12]28'!$A:$C,3,FALSE)</f>
        <v>0</v>
      </c>
      <c r="D41" s="299">
        <f>VLOOKUP(A41,'[12]28'!$A:$D,4,FALSE)</f>
        <v>0</v>
      </c>
      <c r="E41" s="307" t="str">
        <f t="shared" si="5"/>
        <v/>
      </c>
      <c r="F41" s="306" t="str">
        <f t="shared" si="0"/>
        <v>否</v>
      </c>
      <c r="G41" s="287" t="str">
        <f t="shared" si="1"/>
        <v>项</v>
      </c>
      <c r="H41" s="287">
        <f t="shared" si="2"/>
        <v>7</v>
      </c>
    </row>
    <row r="42" ht="38" customHeight="true" spans="1:8">
      <c r="A42" s="298">
        <v>2116104</v>
      </c>
      <c r="B42" s="297" t="s">
        <v>1487</v>
      </c>
      <c r="C42" s="299">
        <f>VLOOKUP(A42,'[12]28'!$A:$C,3,FALSE)</f>
        <v>0</v>
      </c>
      <c r="D42" s="299">
        <f>VLOOKUP(A42,'[12]28'!$A:$D,4,FALSE)</f>
        <v>0</v>
      </c>
      <c r="E42" s="307" t="str">
        <f t="shared" si="5"/>
        <v/>
      </c>
      <c r="F42" s="306" t="str">
        <f t="shared" si="0"/>
        <v>否</v>
      </c>
      <c r="G42" s="287" t="str">
        <f t="shared" si="1"/>
        <v>项</v>
      </c>
      <c r="H42" s="287">
        <f t="shared" si="2"/>
        <v>7</v>
      </c>
    </row>
    <row r="43" ht="38" customHeight="true" spans="1:8">
      <c r="A43" s="294" t="s">
        <v>1488</v>
      </c>
      <c r="B43" s="295" t="s">
        <v>1489</v>
      </c>
      <c r="C43" s="332">
        <f>VLOOKUP(A43,'[12]28'!$A:$C,3,FALSE)</f>
        <v>639241</v>
      </c>
      <c r="D43" s="332">
        <f>VLOOKUP(A43,'[12]28'!$A:$D,4,FALSE)</f>
        <v>1110159</v>
      </c>
      <c r="E43" s="348">
        <f t="shared" si="5"/>
        <v>0.737</v>
      </c>
      <c r="F43" s="306" t="str">
        <f t="shared" si="0"/>
        <v>是</v>
      </c>
      <c r="G43" s="287" t="str">
        <f t="shared" si="1"/>
        <v>类</v>
      </c>
      <c r="H43" s="287">
        <f t="shared" si="2"/>
        <v>3</v>
      </c>
    </row>
    <row r="44" ht="38" customHeight="true" spans="1:8">
      <c r="A44" s="298" t="s">
        <v>1490</v>
      </c>
      <c r="B44" s="297" t="s">
        <v>1491</v>
      </c>
      <c r="C44" s="299">
        <f>VLOOKUP(A44,'[12]28'!$A:$C,3,FALSE)</f>
        <v>573880</v>
      </c>
      <c r="D44" s="299">
        <f>VLOOKUP(A44,'[12]28'!$A:$D,4,FALSE)</f>
        <v>1106213</v>
      </c>
      <c r="E44" s="307">
        <f t="shared" ref="E44:E75" si="6">IF(C44&lt;&gt;0,D44/C44-1,"")</f>
        <v>0.928</v>
      </c>
      <c r="F44" s="306" t="str">
        <f t="shared" si="0"/>
        <v>是</v>
      </c>
      <c r="G44" s="287" t="str">
        <f t="shared" si="1"/>
        <v>款</v>
      </c>
      <c r="H44" s="287">
        <f t="shared" si="2"/>
        <v>5</v>
      </c>
    </row>
    <row r="45" ht="38" customHeight="true" spans="1:8">
      <c r="A45" s="298" t="s">
        <v>1492</v>
      </c>
      <c r="B45" s="297" t="s">
        <v>1493</v>
      </c>
      <c r="C45" s="299">
        <f>VLOOKUP(A45,'[12]28'!$A:$C,3,FALSE)</f>
        <v>173199</v>
      </c>
      <c r="D45" s="299">
        <f>VLOOKUP(A45,'[12]28'!$A:$D,4,FALSE)</f>
        <v>525838</v>
      </c>
      <c r="E45" s="307">
        <f t="shared" si="6"/>
        <v>2.036</v>
      </c>
      <c r="F45" s="306" t="str">
        <f t="shared" si="0"/>
        <v>是</v>
      </c>
      <c r="G45" s="287" t="str">
        <f t="shared" si="1"/>
        <v>项</v>
      </c>
      <c r="H45" s="287">
        <f t="shared" si="2"/>
        <v>7</v>
      </c>
    </row>
    <row r="46" ht="38" customHeight="true" spans="1:8">
      <c r="A46" s="298" t="s">
        <v>1494</v>
      </c>
      <c r="B46" s="297" t="s">
        <v>1495</v>
      </c>
      <c r="C46" s="299">
        <f>VLOOKUP(A46,'[12]28'!$A:$C,3,FALSE)</f>
        <v>24030</v>
      </c>
      <c r="D46" s="299">
        <f>VLOOKUP(A46,'[12]28'!$A:$D,4,FALSE)</f>
        <v>77073</v>
      </c>
      <c r="E46" s="307">
        <f t="shared" si="6"/>
        <v>2.207</v>
      </c>
      <c r="F46" s="306" t="str">
        <f t="shared" si="0"/>
        <v>是</v>
      </c>
      <c r="G46" s="287" t="str">
        <f t="shared" si="1"/>
        <v>项</v>
      </c>
      <c r="H46" s="287">
        <f t="shared" si="2"/>
        <v>7</v>
      </c>
    </row>
    <row r="47" ht="38" customHeight="true" spans="1:8">
      <c r="A47" s="298" t="s">
        <v>1496</v>
      </c>
      <c r="B47" s="297" t="s">
        <v>1497</v>
      </c>
      <c r="C47" s="299">
        <f>VLOOKUP(A47,'[12]28'!$A:$C,3,FALSE)</f>
        <v>21738</v>
      </c>
      <c r="D47" s="299">
        <f>VLOOKUP(A47,'[12]28'!$A:$D,4,FALSE)</f>
        <v>8877</v>
      </c>
      <c r="E47" s="307">
        <f t="shared" si="6"/>
        <v>-0.592</v>
      </c>
      <c r="F47" s="306" t="str">
        <f t="shared" si="0"/>
        <v>是</v>
      </c>
      <c r="G47" s="287" t="str">
        <f t="shared" si="1"/>
        <v>项</v>
      </c>
      <c r="H47" s="287">
        <f t="shared" si="2"/>
        <v>7</v>
      </c>
    </row>
    <row r="48" ht="38" customHeight="true" spans="1:8">
      <c r="A48" s="298" t="s">
        <v>1498</v>
      </c>
      <c r="B48" s="297" t="s">
        <v>1499</v>
      </c>
      <c r="C48" s="299">
        <f>VLOOKUP(A48,'[12]28'!$A:$C,3,FALSE)</f>
        <v>29</v>
      </c>
      <c r="D48" s="299">
        <f>VLOOKUP(A48,'[12]28'!$A:$D,4,FALSE)</f>
        <v>0</v>
      </c>
      <c r="E48" s="307">
        <f t="shared" si="6"/>
        <v>-1</v>
      </c>
      <c r="F48" s="306" t="str">
        <f t="shared" si="0"/>
        <v>是</v>
      </c>
      <c r="G48" s="287" t="str">
        <f t="shared" si="1"/>
        <v>项</v>
      </c>
      <c r="H48" s="287">
        <f t="shared" si="2"/>
        <v>7</v>
      </c>
    </row>
    <row r="49" ht="38" customHeight="true" spans="1:8">
      <c r="A49" s="298" t="s">
        <v>1500</v>
      </c>
      <c r="B49" s="297" t="s">
        <v>1501</v>
      </c>
      <c r="C49" s="299">
        <f>VLOOKUP(A49,'[12]28'!$A:$C,3,FALSE)</f>
        <v>0</v>
      </c>
      <c r="D49" s="299">
        <f>VLOOKUP(A49,'[12]28'!$A:$D,4,FALSE)</f>
        <v>4000</v>
      </c>
      <c r="E49" s="307" t="str">
        <f t="shared" si="6"/>
        <v/>
      </c>
      <c r="F49" s="306" t="str">
        <f t="shared" si="0"/>
        <v>是</v>
      </c>
      <c r="G49" s="287" t="str">
        <f t="shared" si="1"/>
        <v>项</v>
      </c>
      <c r="H49" s="287">
        <f t="shared" si="2"/>
        <v>7</v>
      </c>
    </row>
    <row r="50" ht="38" customHeight="true" spans="1:8">
      <c r="A50" s="298" t="s">
        <v>1502</v>
      </c>
      <c r="B50" s="297" t="s">
        <v>1503</v>
      </c>
      <c r="C50" s="299">
        <f>VLOOKUP(A50,'[12]28'!$A:$C,3,FALSE)</f>
        <v>0</v>
      </c>
      <c r="D50" s="299">
        <f>VLOOKUP(A50,'[12]28'!$A:$D,4,FALSE)</f>
        <v>0</v>
      </c>
      <c r="E50" s="307" t="str">
        <f t="shared" si="6"/>
        <v/>
      </c>
      <c r="F50" s="306" t="str">
        <f t="shared" si="0"/>
        <v>否</v>
      </c>
      <c r="G50" s="287" t="str">
        <f t="shared" si="1"/>
        <v>项</v>
      </c>
      <c r="H50" s="287">
        <f t="shared" si="2"/>
        <v>7</v>
      </c>
    </row>
    <row r="51" ht="38" customHeight="true" spans="1:8">
      <c r="A51" s="298" t="s">
        <v>1504</v>
      </c>
      <c r="B51" s="297" t="s">
        <v>1505</v>
      </c>
      <c r="C51" s="299">
        <f>VLOOKUP(A51,'[12]28'!$A:$C,3,FALSE)</f>
        <v>0</v>
      </c>
      <c r="D51" s="299">
        <f>VLOOKUP(A51,'[12]28'!$A:$D,4,FALSE)</f>
        <v>0</v>
      </c>
      <c r="E51" s="307" t="str">
        <f t="shared" si="6"/>
        <v/>
      </c>
      <c r="F51" s="306" t="str">
        <f t="shared" si="0"/>
        <v>否</v>
      </c>
      <c r="G51" s="287" t="str">
        <f t="shared" si="1"/>
        <v>项</v>
      </c>
      <c r="H51" s="287">
        <f t="shared" si="2"/>
        <v>7</v>
      </c>
    </row>
    <row r="52" ht="38" customHeight="true" spans="1:8">
      <c r="A52" s="298" t="s">
        <v>1506</v>
      </c>
      <c r="B52" s="297" t="s">
        <v>1507</v>
      </c>
      <c r="C52" s="299">
        <f>VLOOKUP(A52,'[12]28'!$A:$C,3,FALSE)</f>
        <v>0</v>
      </c>
      <c r="D52" s="299">
        <f>VLOOKUP(A52,'[12]28'!$A:$D,4,FALSE)</f>
        <v>0</v>
      </c>
      <c r="E52" s="307" t="str">
        <f t="shared" si="6"/>
        <v/>
      </c>
      <c r="F52" s="306" t="str">
        <f t="shared" si="0"/>
        <v>否</v>
      </c>
      <c r="G52" s="287" t="str">
        <f t="shared" si="1"/>
        <v>项</v>
      </c>
      <c r="H52" s="287">
        <f t="shared" si="2"/>
        <v>7</v>
      </c>
    </row>
    <row r="53" ht="38" customHeight="true" spans="1:8">
      <c r="A53" s="298" t="s">
        <v>1508</v>
      </c>
      <c r="B53" s="297" t="s">
        <v>1509</v>
      </c>
      <c r="C53" s="299">
        <f>VLOOKUP(A53,'[12]28'!$A:$C,3,FALSE)</f>
        <v>325</v>
      </c>
      <c r="D53" s="299">
        <f>VLOOKUP(A53,'[12]28'!$A:$D,4,FALSE)</f>
        <v>3415</v>
      </c>
      <c r="E53" s="307">
        <f t="shared" si="6"/>
        <v>9.508</v>
      </c>
      <c r="F53" s="306" t="str">
        <f t="shared" si="0"/>
        <v>是</v>
      </c>
      <c r="G53" s="287" t="str">
        <f t="shared" si="1"/>
        <v>项</v>
      </c>
      <c r="H53" s="287">
        <f t="shared" si="2"/>
        <v>7</v>
      </c>
    </row>
    <row r="54" ht="38" customHeight="true" spans="1:8">
      <c r="A54" s="298" t="s">
        <v>1510</v>
      </c>
      <c r="B54" s="297" t="s">
        <v>1511</v>
      </c>
      <c r="C54" s="299">
        <f>VLOOKUP(A54,'[12]28'!$A:$C,3,FALSE)</f>
        <v>1190</v>
      </c>
      <c r="D54" s="299">
        <f>VLOOKUP(A54,'[12]28'!$A:$D,4,FALSE)</f>
        <v>0</v>
      </c>
      <c r="E54" s="307">
        <f t="shared" si="6"/>
        <v>-1</v>
      </c>
      <c r="F54" s="306" t="str">
        <f t="shared" si="0"/>
        <v>是</v>
      </c>
      <c r="G54" s="287" t="str">
        <f t="shared" si="1"/>
        <v>项</v>
      </c>
      <c r="H54" s="287">
        <f t="shared" si="2"/>
        <v>7</v>
      </c>
    </row>
    <row r="55" ht="38" customHeight="true" spans="1:8">
      <c r="A55" s="298" t="s">
        <v>1512</v>
      </c>
      <c r="B55" s="297" t="s">
        <v>1513</v>
      </c>
      <c r="C55" s="299">
        <f>VLOOKUP(A55,'[12]28'!$A:$C,3,FALSE)</f>
        <v>0</v>
      </c>
      <c r="D55" s="299">
        <f>VLOOKUP(A55,'[12]28'!$A:$D,4,FALSE)</f>
        <v>0</v>
      </c>
      <c r="E55" s="307" t="str">
        <f t="shared" si="6"/>
        <v/>
      </c>
      <c r="F55" s="306" t="str">
        <f t="shared" si="0"/>
        <v>否</v>
      </c>
      <c r="G55" s="287" t="str">
        <f t="shared" si="1"/>
        <v>项</v>
      </c>
      <c r="H55" s="287">
        <f t="shared" si="2"/>
        <v>7</v>
      </c>
    </row>
    <row r="56" ht="38" customHeight="true" spans="1:8">
      <c r="A56" s="298" t="s">
        <v>1514</v>
      </c>
      <c r="B56" s="297" t="s">
        <v>1515</v>
      </c>
      <c r="C56" s="299">
        <f>VLOOKUP(A56,'[12]28'!$A:$C,3,FALSE)</f>
        <v>353369</v>
      </c>
      <c r="D56" s="299">
        <f>VLOOKUP(A56,'[12]28'!$A:$D,4,FALSE)</f>
        <v>481160</v>
      </c>
      <c r="E56" s="307">
        <f t="shared" si="6"/>
        <v>0.362</v>
      </c>
      <c r="F56" s="306" t="str">
        <f t="shared" si="0"/>
        <v>是</v>
      </c>
      <c r="G56" s="287" t="str">
        <f t="shared" si="1"/>
        <v>项</v>
      </c>
      <c r="H56" s="287">
        <f t="shared" si="2"/>
        <v>7</v>
      </c>
    </row>
    <row r="57" ht="38" customHeight="true" spans="1:8">
      <c r="A57" s="298" t="s">
        <v>1516</v>
      </c>
      <c r="B57" s="297" t="s">
        <v>1517</v>
      </c>
      <c r="C57" s="299">
        <f>VLOOKUP(A57,'[12]28'!$A:$C,3,FALSE)</f>
        <v>0</v>
      </c>
      <c r="D57" s="299">
        <f>VLOOKUP(A57,'[12]28'!$A:$D,4,FALSE)</f>
        <v>0</v>
      </c>
      <c r="E57" s="307" t="str">
        <f t="shared" si="6"/>
        <v/>
      </c>
      <c r="F57" s="306" t="str">
        <f t="shared" si="0"/>
        <v>否</v>
      </c>
      <c r="G57" s="287" t="str">
        <f t="shared" si="1"/>
        <v>款</v>
      </c>
      <c r="H57" s="287">
        <f t="shared" si="2"/>
        <v>5</v>
      </c>
    </row>
    <row r="58" ht="38" customHeight="true" spans="1:8">
      <c r="A58" s="298" t="s">
        <v>1518</v>
      </c>
      <c r="B58" s="297" t="s">
        <v>1493</v>
      </c>
      <c r="C58" s="299">
        <f>VLOOKUP(A58,'[12]28'!$A:$C,3,FALSE)</f>
        <v>0</v>
      </c>
      <c r="D58" s="299">
        <f>VLOOKUP(A58,'[12]28'!$A:$D,4,FALSE)</f>
        <v>0</v>
      </c>
      <c r="E58" s="307" t="str">
        <f t="shared" si="6"/>
        <v/>
      </c>
      <c r="F58" s="306" t="str">
        <f t="shared" si="0"/>
        <v>否</v>
      </c>
      <c r="G58" s="287" t="str">
        <f t="shared" si="1"/>
        <v>项</v>
      </c>
      <c r="H58" s="287">
        <f t="shared" si="2"/>
        <v>7</v>
      </c>
    </row>
    <row r="59" ht="38" customHeight="true" spans="1:8">
      <c r="A59" s="298" t="s">
        <v>1519</v>
      </c>
      <c r="B59" s="297" t="s">
        <v>1495</v>
      </c>
      <c r="C59" s="299">
        <f>VLOOKUP(A59,'[12]28'!$A:$C,3,FALSE)</f>
        <v>0</v>
      </c>
      <c r="D59" s="299">
        <f>VLOOKUP(A59,'[12]28'!$A:$D,4,FALSE)</f>
        <v>0</v>
      </c>
      <c r="E59" s="307" t="str">
        <f t="shared" si="6"/>
        <v/>
      </c>
      <c r="F59" s="306" t="str">
        <f t="shared" si="0"/>
        <v>否</v>
      </c>
      <c r="G59" s="287" t="str">
        <f t="shared" si="1"/>
        <v>项</v>
      </c>
      <c r="H59" s="287">
        <f t="shared" si="2"/>
        <v>7</v>
      </c>
    </row>
    <row r="60" ht="38" customHeight="true" spans="1:8">
      <c r="A60" s="298" t="s">
        <v>1520</v>
      </c>
      <c r="B60" s="297" t="s">
        <v>1521</v>
      </c>
      <c r="C60" s="299">
        <f>VLOOKUP(A60,'[12]28'!$A:$C,3,FALSE)</f>
        <v>0</v>
      </c>
      <c r="D60" s="299">
        <f>VLOOKUP(A60,'[12]28'!$A:$D,4,FALSE)</f>
        <v>0</v>
      </c>
      <c r="E60" s="307" t="str">
        <f t="shared" si="6"/>
        <v/>
      </c>
      <c r="F60" s="306" t="str">
        <f t="shared" si="0"/>
        <v>否</v>
      </c>
      <c r="G60" s="287" t="str">
        <f t="shared" si="1"/>
        <v>项</v>
      </c>
      <c r="H60" s="287">
        <f t="shared" si="2"/>
        <v>7</v>
      </c>
    </row>
    <row r="61" ht="38" customHeight="true" spans="1:8">
      <c r="A61" s="298" t="s">
        <v>1522</v>
      </c>
      <c r="B61" s="297" t="s">
        <v>1523</v>
      </c>
      <c r="C61" s="299">
        <f>VLOOKUP(A61,'[12]28'!$A:$C,3,FALSE)</f>
        <v>0</v>
      </c>
      <c r="D61" s="299">
        <f>VLOOKUP(A61,'[12]28'!$A:$D,4,FALSE)</f>
        <v>0</v>
      </c>
      <c r="E61" s="307" t="str">
        <f t="shared" si="6"/>
        <v/>
      </c>
      <c r="F61" s="306" t="str">
        <f t="shared" si="0"/>
        <v>否</v>
      </c>
      <c r="G61" s="287" t="str">
        <f t="shared" si="1"/>
        <v>款</v>
      </c>
      <c r="H61" s="287">
        <f t="shared" si="2"/>
        <v>5</v>
      </c>
    </row>
    <row r="62" ht="38" customHeight="true" spans="1:8">
      <c r="A62" s="298" t="s">
        <v>1524</v>
      </c>
      <c r="B62" s="297" t="s">
        <v>1525</v>
      </c>
      <c r="C62" s="299">
        <f>VLOOKUP(A62,'[12]28'!$A:$C,3,FALSE)</f>
        <v>0</v>
      </c>
      <c r="D62" s="299">
        <f>VLOOKUP(A62,'[12]28'!$A:$D,4,FALSE)</f>
        <v>100</v>
      </c>
      <c r="E62" s="307" t="str">
        <f t="shared" si="6"/>
        <v/>
      </c>
      <c r="F62" s="306" t="str">
        <f t="shared" si="0"/>
        <v>是</v>
      </c>
      <c r="G62" s="287" t="str">
        <f t="shared" si="1"/>
        <v>款</v>
      </c>
      <c r="H62" s="287">
        <f t="shared" si="2"/>
        <v>5</v>
      </c>
    </row>
    <row r="63" ht="38" customHeight="true" spans="1:8">
      <c r="A63" s="298" t="s">
        <v>1526</v>
      </c>
      <c r="B63" s="297" t="s">
        <v>1527</v>
      </c>
      <c r="C63" s="299">
        <f>VLOOKUP(A63,'[12]28'!$A:$C,3,FALSE)</f>
        <v>0</v>
      </c>
      <c r="D63" s="299">
        <f>VLOOKUP(A63,'[12]28'!$A:$D,4,FALSE)</f>
        <v>100</v>
      </c>
      <c r="E63" s="307" t="str">
        <f t="shared" si="6"/>
        <v/>
      </c>
      <c r="F63" s="306" t="str">
        <f t="shared" si="0"/>
        <v>是</v>
      </c>
      <c r="G63" s="287" t="str">
        <f t="shared" si="1"/>
        <v>项</v>
      </c>
      <c r="H63" s="287">
        <f t="shared" si="2"/>
        <v>7</v>
      </c>
    </row>
    <row r="64" ht="38" customHeight="true" spans="1:8">
      <c r="A64" s="298" t="s">
        <v>1528</v>
      </c>
      <c r="B64" s="297" t="s">
        <v>1529</v>
      </c>
      <c r="C64" s="299">
        <f>VLOOKUP(A64,'[12]28'!$A:$C,3,FALSE)</f>
        <v>0</v>
      </c>
      <c r="D64" s="299">
        <f>VLOOKUP(A64,'[12]28'!$A:$D,4,FALSE)</f>
        <v>0</v>
      </c>
      <c r="E64" s="307" t="str">
        <f t="shared" si="6"/>
        <v/>
      </c>
      <c r="F64" s="306" t="str">
        <f t="shared" si="0"/>
        <v>否</v>
      </c>
      <c r="G64" s="287" t="str">
        <f t="shared" si="1"/>
        <v>项</v>
      </c>
      <c r="H64" s="287">
        <f t="shared" si="2"/>
        <v>7</v>
      </c>
    </row>
    <row r="65" ht="38" customHeight="true" spans="1:8">
      <c r="A65" s="298" t="s">
        <v>1530</v>
      </c>
      <c r="B65" s="297" t="s">
        <v>1531</v>
      </c>
      <c r="C65" s="299">
        <f>VLOOKUP(A65,'[12]28'!$A:$C,3,FALSE)</f>
        <v>0</v>
      </c>
      <c r="D65" s="299">
        <f>VLOOKUP(A65,'[12]28'!$A:$D,4,FALSE)</f>
        <v>0</v>
      </c>
      <c r="E65" s="307" t="str">
        <f t="shared" si="6"/>
        <v/>
      </c>
      <c r="F65" s="306" t="str">
        <f t="shared" si="0"/>
        <v>否</v>
      </c>
      <c r="G65" s="287" t="str">
        <f t="shared" si="1"/>
        <v>项</v>
      </c>
      <c r="H65" s="287">
        <f t="shared" si="2"/>
        <v>7</v>
      </c>
    </row>
    <row r="66" ht="38" customHeight="true" spans="1:8">
      <c r="A66" s="298" t="s">
        <v>1532</v>
      </c>
      <c r="B66" s="297" t="s">
        <v>1533</v>
      </c>
      <c r="C66" s="299">
        <f>VLOOKUP(A66,'[12]28'!$A:$C,3,FALSE)</f>
        <v>0</v>
      </c>
      <c r="D66" s="299">
        <f>VLOOKUP(A66,'[12]28'!$A:$D,4,FALSE)</f>
        <v>0</v>
      </c>
      <c r="E66" s="307" t="str">
        <f t="shared" si="6"/>
        <v/>
      </c>
      <c r="F66" s="306" t="str">
        <f t="shared" si="0"/>
        <v>否</v>
      </c>
      <c r="G66" s="287" t="str">
        <f t="shared" si="1"/>
        <v>项</v>
      </c>
      <c r="H66" s="287">
        <f t="shared" si="2"/>
        <v>7</v>
      </c>
    </row>
    <row r="67" ht="38" customHeight="true" spans="1:8">
      <c r="A67" s="298" t="s">
        <v>1534</v>
      </c>
      <c r="B67" s="297" t="s">
        <v>1535</v>
      </c>
      <c r="C67" s="299">
        <f>VLOOKUP(A67,'[12]28'!$A:$C,3,FALSE)</f>
        <v>0</v>
      </c>
      <c r="D67" s="299">
        <f>VLOOKUP(A67,'[12]28'!$A:$D,4,FALSE)</f>
        <v>0</v>
      </c>
      <c r="E67" s="307" t="str">
        <f t="shared" si="6"/>
        <v/>
      </c>
      <c r="F67" s="306" t="str">
        <f t="shared" si="0"/>
        <v>否</v>
      </c>
      <c r="G67" s="287" t="str">
        <f t="shared" si="1"/>
        <v>项</v>
      </c>
      <c r="H67" s="287">
        <f t="shared" si="2"/>
        <v>7</v>
      </c>
    </row>
    <row r="68" ht="38" customHeight="true" spans="1:8">
      <c r="A68" s="298" t="s">
        <v>1536</v>
      </c>
      <c r="B68" s="297" t="s">
        <v>1537</v>
      </c>
      <c r="C68" s="299">
        <f>VLOOKUP(A68,'[12]28'!$A:$C,3,FALSE)</f>
        <v>5161</v>
      </c>
      <c r="D68" s="299">
        <f>VLOOKUP(A68,'[12]28'!$A:$D,4,FALSE)</f>
        <v>3846</v>
      </c>
      <c r="E68" s="307">
        <f t="shared" si="6"/>
        <v>-0.255</v>
      </c>
      <c r="F68" s="306" t="str">
        <f t="shared" ref="F68:F131" si="7">IF(LEN(A68)=3,"是",IF(B68&lt;&gt;"",IF(SUM(C68:D68)&lt;&gt;0,"是","否"),"是"))</f>
        <v>是</v>
      </c>
      <c r="G68" s="287" t="str">
        <f t="shared" ref="G68:G131" si="8">IF(LEN(A68)=3,"类",IF(LEN(A68)=5,"款","项"))</f>
        <v>款</v>
      </c>
      <c r="H68" s="287">
        <f t="shared" si="2"/>
        <v>5</v>
      </c>
    </row>
    <row r="69" ht="38" customHeight="true" spans="1:8">
      <c r="A69" s="298" t="s">
        <v>1538</v>
      </c>
      <c r="B69" s="297" t="s">
        <v>1539</v>
      </c>
      <c r="C69" s="299">
        <f>VLOOKUP(A69,'[12]28'!$A:$C,3,FALSE)</f>
        <v>2086</v>
      </c>
      <c r="D69" s="299">
        <f>VLOOKUP(A69,'[12]28'!$A:$D,4,FALSE)</f>
        <v>3446</v>
      </c>
      <c r="E69" s="307">
        <f t="shared" si="6"/>
        <v>0.652</v>
      </c>
      <c r="F69" s="306" t="str">
        <f t="shared" si="7"/>
        <v>是</v>
      </c>
      <c r="G69" s="287" t="str">
        <f t="shared" si="8"/>
        <v>项</v>
      </c>
      <c r="H69" s="287">
        <f t="shared" ref="H69:H132" si="9">LEN(A69)</f>
        <v>7</v>
      </c>
    </row>
    <row r="70" ht="38" customHeight="true" spans="1:8">
      <c r="A70" s="298" t="s">
        <v>1540</v>
      </c>
      <c r="B70" s="297" t="s">
        <v>1541</v>
      </c>
      <c r="C70" s="299">
        <f>VLOOKUP(A70,'[12]28'!$A:$C,3,FALSE)</f>
        <v>0</v>
      </c>
      <c r="D70" s="299">
        <f>VLOOKUP(A70,'[12]28'!$A:$D,4,FALSE)</f>
        <v>0</v>
      </c>
      <c r="E70" s="307" t="str">
        <f t="shared" si="6"/>
        <v/>
      </c>
      <c r="F70" s="306" t="str">
        <f t="shared" si="7"/>
        <v>否</v>
      </c>
      <c r="G70" s="287" t="str">
        <f t="shared" si="8"/>
        <v>项</v>
      </c>
      <c r="H70" s="287">
        <f t="shared" si="9"/>
        <v>7</v>
      </c>
    </row>
    <row r="71" ht="38" customHeight="true" spans="1:8">
      <c r="A71" s="298" t="s">
        <v>1542</v>
      </c>
      <c r="B71" s="297" t="s">
        <v>1543</v>
      </c>
      <c r="C71" s="299">
        <f>VLOOKUP(A71,'[12]28'!$A:$C,3,FALSE)</f>
        <v>3075</v>
      </c>
      <c r="D71" s="299">
        <f>VLOOKUP(A71,'[12]28'!$A:$D,4,FALSE)</f>
        <v>400</v>
      </c>
      <c r="E71" s="307">
        <f t="shared" si="6"/>
        <v>-0.87</v>
      </c>
      <c r="F71" s="306" t="str">
        <f t="shared" si="7"/>
        <v>是</v>
      </c>
      <c r="G71" s="287" t="str">
        <f t="shared" si="8"/>
        <v>项</v>
      </c>
      <c r="H71" s="287">
        <f t="shared" si="9"/>
        <v>7</v>
      </c>
    </row>
    <row r="72" ht="38" customHeight="true" spans="1:8">
      <c r="A72" s="298" t="s">
        <v>1544</v>
      </c>
      <c r="B72" s="297" t="s">
        <v>1545</v>
      </c>
      <c r="C72" s="299">
        <f>VLOOKUP(A72,'[12]28'!$A:$C,3,FALSE)</f>
        <v>0</v>
      </c>
      <c r="D72" s="299">
        <f>VLOOKUP(A72,'[12]28'!$A:$D,4,FALSE)</f>
        <v>0</v>
      </c>
      <c r="E72" s="307" t="str">
        <f t="shared" si="6"/>
        <v/>
      </c>
      <c r="F72" s="306" t="str">
        <f t="shared" si="7"/>
        <v>否</v>
      </c>
      <c r="G72" s="287" t="str">
        <f t="shared" si="8"/>
        <v>款</v>
      </c>
      <c r="H72" s="287">
        <f t="shared" si="9"/>
        <v>5</v>
      </c>
    </row>
    <row r="73" ht="38" customHeight="true" spans="1:8">
      <c r="A73" s="298" t="s">
        <v>1546</v>
      </c>
      <c r="B73" s="297" t="s">
        <v>1493</v>
      </c>
      <c r="C73" s="299">
        <f>VLOOKUP(A73,'[12]28'!$A:$C,3,FALSE)</f>
        <v>0</v>
      </c>
      <c r="D73" s="299">
        <f>VLOOKUP(A73,'[12]28'!$A:$D,4,FALSE)</f>
        <v>0</v>
      </c>
      <c r="E73" s="307" t="str">
        <f t="shared" si="6"/>
        <v/>
      </c>
      <c r="F73" s="306" t="str">
        <f t="shared" si="7"/>
        <v>否</v>
      </c>
      <c r="G73" s="287" t="str">
        <f t="shared" si="8"/>
        <v>项</v>
      </c>
      <c r="H73" s="287">
        <f t="shared" si="9"/>
        <v>7</v>
      </c>
    </row>
    <row r="74" ht="38" customHeight="true" spans="1:8">
      <c r="A74" s="298" t="s">
        <v>1547</v>
      </c>
      <c r="B74" s="297" t="s">
        <v>1495</v>
      </c>
      <c r="C74" s="299">
        <f>VLOOKUP(A74,'[12]28'!$A:$C,3,FALSE)</f>
        <v>0</v>
      </c>
      <c r="D74" s="299">
        <f>VLOOKUP(A74,'[12]28'!$A:$D,4,FALSE)</f>
        <v>0</v>
      </c>
      <c r="E74" s="307" t="str">
        <f t="shared" si="6"/>
        <v/>
      </c>
      <c r="F74" s="306" t="str">
        <f t="shared" si="7"/>
        <v>否</v>
      </c>
      <c r="G74" s="287" t="str">
        <f t="shared" si="8"/>
        <v>项</v>
      </c>
      <c r="H74" s="287">
        <f t="shared" si="9"/>
        <v>7</v>
      </c>
    </row>
    <row r="75" ht="38" customHeight="true" spans="1:8">
      <c r="A75" s="298" t="s">
        <v>1548</v>
      </c>
      <c r="B75" s="297" t="s">
        <v>1549</v>
      </c>
      <c r="C75" s="299">
        <f>VLOOKUP(A75,'[12]28'!$A:$C,3,FALSE)</f>
        <v>0</v>
      </c>
      <c r="D75" s="299">
        <f>VLOOKUP(A75,'[12]28'!$A:$D,4,FALSE)</f>
        <v>0</v>
      </c>
      <c r="E75" s="307" t="str">
        <f t="shared" si="6"/>
        <v/>
      </c>
      <c r="F75" s="306" t="str">
        <f t="shared" si="7"/>
        <v>否</v>
      </c>
      <c r="G75" s="287" t="str">
        <f t="shared" si="8"/>
        <v>项</v>
      </c>
      <c r="H75" s="287">
        <f t="shared" si="9"/>
        <v>7</v>
      </c>
    </row>
    <row r="76" ht="38" customHeight="true" spans="1:8">
      <c r="A76" s="298" t="s">
        <v>1550</v>
      </c>
      <c r="B76" s="297" t="s">
        <v>1551</v>
      </c>
      <c r="C76" s="299">
        <f>VLOOKUP(A76,'[12]28'!$A:$C,3,FALSE)</f>
        <v>60000</v>
      </c>
      <c r="D76" s="299">
        <f>VLOOKUP(A76,'[12]28'!$A:$D,4,FALSE)</f>
        <v>0</v>
      </c>
      <c r="E76" s="307">
        <f t="shared" ref="E76:E98" si="10">IF(C76&lt;&gt;0,D76/C76-1,"")</f>
        <v>-1</v>
      </c>
      <c r="F76" s="306" t="str">
        <f t="shared" si="7"/>
        <v>是</v>
      </c>
      <c r="G76" s="287" t="str">
        <f t="shared" si="8"/>
        <v>款</v>
      </c>
      <c r="H76" s="287">
        <f t="shared" si="9"/>
        <v>5</v>
      </c>
    </row>
    <row r="77" ht="38" customHeight="true" spans="1:8">
      <c r="A77" s="298" t="s">
        <v>1552</v>
      </c>
      <c r="B77" s="297" t="s">
        <v>1493</v>
      </c>
      <c r="C77" s="299">
        <f>VLOOKUP(A77,'[12]28'!$A:$C,3,FALSE)</f>
        <v>0</v>
      </c>
      <c r="D77" s="299">
        <f>VLOOKUP(A77,'[12]28'!$A:$D,4,FALSE)</f>
        <v>0</v>
      </c>
      <c r="E77" s="307" t="str">
        <f t="shared" si="10"/>
        <v/>
      </c>
      <c r="F77" s="306" t="str">
        <f t="shared" si="7"/>
        <v>否</v>
      </c>
      <c r="G77" s="287" t="str">
        <f t="shared" si="8"/>
        <v>项</v>
      </c>
      <c r="H77" s="287">
        <f t="shared" si="9"/>
        <v>7</v>
      </c>
    </row>
    <row r="78" ht="38" customHeight="true" spans="1:8">
      <c r="A78" s="298" t="s">
        <v>1553</v>
      </c>
      <c r="B78" s="297" t="s">
        <v>1495</v>
      </c>
      <c r="C78" s="299">
        <f>VLOOKUP(A78,'[12]28'!$A:$C,3,FALSE)</f>
        <v>0</v>
      </c>
      <c r="D78" s="299">
        <f>VLOOKUP(A78,'[12]28'!$A:$D,4,FALSE)</f>
        <v>0</v>
      </c>
      <c r="E78" s="307" t="str">
        <f t="shared" si="10"/>
        <v/>
      </c>
      <c r="F78" s="306" t="str">
        <f t="shared" si="7"/>
        <v>否</v>
      </c>
      <c r="G78" s="287" t="str">
        <f t="shared" si="8"/>
        <v>项</v>
      </c>
      <c r="H78" s="287">
        <f t="shared" si="9"/>
        <v>7</v>
      </c>
    </row>
    <row r="79" s="280" customFormat="true" ht="38" customHeight="true" spans="1:8">
      <c r="A79" s="298" t="s">
        <v>1554</v>
      </c>
      <c r="B79" s="297" t="s">
        <v>1555</v>
      </c>
      <c r="C79" s="299">
        <f>VLOOKUP(A79,'[12]28'!$A:$C,3,FALSE)</f>
        <v>60000</v>
      </c>
      <c r="D79" s="299">
        <f>VLOOKUP(A79,'[12]28'!$A:$D,4,FALSE)</f>
        <v>0</v>
      </c>
      <c r="E79" s="307">
        <f t="shared" si="10"/>
        <v>-1</v>
      </c>
      <c r="F79" s="306" t="str">
        <f t="shared" si="7"/>
        <v>是</v>
      </c>
      <c r="G79" s="287" t="str">
        <f t="shared" si="8"/>
        <v>项</v>
      </c>
      <c r="H79" s="287">
        <f t="shared" si="9"/>
        <v>7</v>
      </c>
    </row>
    <row r="80" s="280" customFormat="true" ht="38" customHeight="true" spans="1:8">
      <c r="A80" s="298" t="s">
        <v>1556</v>
      </c>
      <c r="B80" s="297" t="s">
        <v>1557</v>
      </c>
      <c r="C80" s="299">
        <f>VLOOKUP(A80,'[12]28'!$A:$C,3,FALSE)</f>
        <v>200</v>
      </c>
      <c r="D80" s="299">
        <f>VLOOKUP(A80,'[12]28'!$A:$D,4,FALSE)</f>
        <v>0</v>
      </c>
      <c r="E80" s="307">
        <f t="shared" si="10"/>
        <v>-1</v>
      </c>
      <c r="F80" s="306" t="str">
        <f t="shared" si="7"/>
        <v>是</v>
      </c>
      <c r="G80" s="287" t="str">
        <f t="shared" si="8"/>
        <v>款</v>
      </c>
      <c r="H80" s="287">
        <f t="shared" si="9"/>
        <v>5</v>
      </c>
    </row>
    <row r="81" s="280" customFormat="true" ht="38" customHeight="true" spans="1:8">
      <c r="A81" s="298" t="s">
        <v>1558</v>
      </c>
      <c r="B81" s="297" t="s">
        <v>1527</v>
      </c>
      <c r="C81" s="299">
        <f>VLOOKUP(A81,'[12]28'!$A:$C,3,FALSE)</f>
        <v>200</v>
      </c>
      <c r="D81" s="299">
        <f>VLOOKUP(A81,'[12]28'!$A:$D,4,FALSE)</f>
        <v>0</v>
      </c>
      <c r="E81" s="307">
        <f t="shared" si="10"/>
        <v>-1</v>
      </c>
      <c r="F81" s="306" t="str">
        <f t="shared" si="7"/>
        <v>是</v>
      </c>
      <c r="G81" s="287" t="str">
        <f t="shared" si="8"/>
        <v>项</v>
      </c>
      <c r="H81" s="287">
        <f t="shared" si="9"/>
        <v>7</v>
      </c>
    </row>
    <row r="82" s="280" customFormat="true" ht="38" customHeight="true" spans="1:8">
      <c r="A82" s="298" t="s">
        <v>1559</v>
      </c>
      <c r="B82" s="297" t="s">
        <v>1529</v>
      </c>
      <c r="C82" s="299">
        <f>VLOOKUP(A82,'[12]28'!$A:$C,3,FALSE)</f>
        <v>0</v>
      </c>
      <c r="D82" s="299">
        <f>VLOOKUP(A82,'[12]28'!$A:$D,4,FALSE)</f>
        <v>0</v>
      </c>
      <c r="E82" s="307" t="str">
        <f t="shared" si="10"/>
        <v/>
      </c>
      <c r="F82" s="306" t="str">
        <f t="shared" si="7"/>
        <v>否</v>
      </c>
      <c r="G82" s="287" t="str">
        <f t="shared" si="8"/>
        <v>项</v>
      </c>
      <c r="H82" s="287">
        <f t="shared" si="9"/>
        <v>7</v>
      </c>
    </row>
    <row r="83" s="280" customFormat="true" ht="38" customHeight="true" spans="1:8">
      <c r="A83" s="298" t="s">
        <v>1560</v>
      </c>
      <c r="B83" s="297" t="s">
        <v>1531</v>
      </c>
      <c r="C83" s="299">
        <f>VLOOKUP(A83,'[12]28'!$A:$C,3,FALSE)</f>
        <v>0</v>
      </c>
      <c r="D83" s="299">
        <f>VLOOKUP(A83,'[12]28'!$A:$D,4,FALSE)</f>
        <v>0</v>
      </c>
      <c r="E83" s="307" t="str">
        <f t="shared" si="10"/>
        <v/>
      </c>
      <c r="F83" s="306" t="str">
        <f t="shared" si="7"/>
        <v>否</v>
      </c>
      <c r="G83" s="287" t="str">
        <f t="shared" si="8"/>
        <v>项</v>
      </c>
      <c r="H83" s="287">
        <f t="shared" si="9"/>
        <v>7</v>
      </c>
    </row>
    <row r="84" s="280" customFormat="true" ht="38" customHeight="true" spans="1:8">
      <c r="A84" s="298" t="s">
        <v>1561</v>
      </c>
      <c r="B84" s="297" t="s">
        <v>1533</v>
      </c>
      <c r="C84" s="299">
        <f>VLOOKUP(A84,'[12]28'!$A:$C,3,FALSE)</f>
        <v>0</v>
      </c>
      <c r="D84" s="299">
        <f>VLOOKUP(A84,'[12]28'!$A:$D,4,FALSE)</f>
        <v>0</v>
      </c>
      <c r="E84" s="307" t="str">
        <f t="shared" si="10"/>
        <v/>
      </c>
      <c r="F84" s="306" t="str">
        <f t="shared" si="7"/>
        <v>否</v>
      </c>
      <c r="G84" s="287" t="str">
        <f t="shared" si="8"/>
        <v>项</v>
      </c>
      <c r="H84" s="287">
        <f t="shared" si="9"/>
        <v>7</v>
      </c>
    </row>
    <row r="85" s="280" customFormat="true" ht="38" customHeight="true" spans="1:8">
      <c r="A85" s="298" t="s">
        <v>1562</v>
      </c>
      <c r="B85" s="297" t="s">
        <v>1563</v>
      </c>
      <c r="C85" s="299">
        <f>VLOOKUP(A85,'[12]28'!$A:$C,3,FALSE)</f>
        <v>0</v>
      </c>
      <c r="D85" s="299">
        <f>VLOOKUP(A85,'[12]28'!$A:$D,4,FALSE)</f>
        <v>0</v>
      </c>
      <c r="E85" s="307" t="str">
        <f t="shared" si="10"/>
        <v/>
      </c>
      <c r="F85" s="306" t="str">
        <f t="shared" si="7"/>
        <v>否</v>
      </c>
      <c r="G85" s="287" t="str">
        <f t="shared" si="8"/>
        <v>项</v>
      </c>
      <c r="H85" s="287">
        <f t="shared" si="9"/>
        <v>7</v>
      </c>
    </row>
    <row r="86" s="280" customFormat="true" ht="38" customHeight="true" spans="1:8">
      <c r="A86" s="298" t="s">
        <v>1564</v>
      </c>
      <c r="B86" s="297" t="s">
        <v>1565</v>
      </c>
      <c r="C86" s="299">
        <f>VLOOKUP(A86,'[12]28'!$A:$C,3,FALSE)</f>
        <v>0</v>
      </c>
      <c r="D86" s="299">
        <f>VLOOKUP(A86,'[12]28'!$A:$D,4,FALSE)</f>
        <v>0</v>
      </c>
      <c r="E86" s="307" t="str">
        <f t="shared" si="10"/>
        <v/>
      </c>
      <c r="F86" s="306" t="str">
        <f t="shared" si="7"/>
        <v>否</v>
      </c>
      <c r="G86" s="287" t="str">
        <f t="shared" si="8"/>
        <v>款</v>
      </c>
      <c r="H86" s="287">
        <f t="shared" si="9"/>
        <v>5</v>
      </c>
    </row>
    <row r="87" s="280" customFormat="true" ht="38" customHeight="true" spans="1:8">
      <c r="A87" s="298" t="s">
        <v>1566</v>
      </c>
      <c r="B87" s="297" t="s">
        <v>1539</v>
      </c>
      <c r="C87" s="299">
        <f>VLOOKUP(A87,'[12]28'!$A:$C,3,FALSE)</f>
        <v>0</v>
      </c>
      <c r="D87" s="299">
        <f>VLOOKUP(A87,'[12]28'!$A:$D,4,FALSE)</f>
        <v>0</v>
      </c>
      <c r="E87" s="307" t="str">
        <f t="shared" si="10"/>
        <v/>
      </c>
      <c r="F87" s="306" t="str">
        <f t="shared" si="7"/>
        <v>否</v>
      </c>
      <c r="G87" s="287" t="str">
        <f t="shared" si="8"/>
        <v>项</v>
      </c>
      <c r="H87" s="287">
        <f t="shared" si="9"/>
        <v>7</v>
      </c>
    </row>
    <row r="88" s="280" customFormat="true" ht="38" customHeight="true" spans="1:8">
      <c r="A88" s="298" t="s">
        <v>1567</v>
      </c>
      <c r="B88" s="297" t="s">
        <v>1568</v>
      </c>
      <c r="C88" s="299">
        <f>VLOOKUP(A88,'[12]28'!$A:$C,3,FALSE)</f>
        <v>0</v>
      </c>
      <c r="D88" s="299">
        <f>VLOOKUP(A88,'[12]28'!$A:$D,4,FALSE)</f>
        <v>0</v>
      </c>
      <c r="E88" s="307" t="str">
        <f t="shared" si="10"/>
        <v/>
      </c>
      <c r="F88" s="306" t="str">
        <f t="shared" si="7"/>
        <v>否</v>
      </c>
      <c r="G88" s="287" t="str">
        <f t="shared" si="8"/>
        <v>项</v>
      </c>
      <c r="H88" s="287">
        <f t="shared" si="9"/>
        <v>7</v>
      </c>
    </row>
    <row r="89" s="280" customFormat="true" ht="38" customHeight="true" spans="1:8">
      <c r="A89" s="298" t="s">
        <v>1569</v>
      </c>
      <c r="B89" s="297" t="s">
        <v>1570</v>
      </c>
      <c r="C89" s="299">
        <f>VLOOKUP(A89,'[12]28'!$A:$C,3,FALSE)</f>
        <v>0</v>
      </c>
      <c r="D89" s="299">
        <f>VLOOKUP(A89,'[12]28'!$A:$D,4,FALSE)</f>
        <v>0</v>
      </c>
      <c r="E89" s="307" t="str">
        <f t="shared" si="10"/>
        <v/>
      </c>
      <c r="F89" s="306" t="str">
        <f t="shared" si="7"/>
        <v>否</v>
      </c>
      <c r="G89" s="287" t="str">
        <f t="shared" si="8"/>
        <v>款</v>
      </c>
      <c r="H89" s="287">
        <f t="shared" si="9"/>
        <v>5</v>
      </c>
    </row>
    <row r="90" s="280" customFormat="true" ht="38" customHeight="true" spans="1:8">
      <c r="A90" s="298" t="s">
        <v>1571</v>
      </c>
      <c r="B90" s="297" t="s">
        <v>1493</v>
      </c>
      <c r="C90" s="299">
        <f>VLOOKUP(A90,'[12]28'!$A:$C,3,FALSE)</f>
        <v>0</v>
      </c>
      <c r="D90" s="299">
        <f>VLOOKUP(A90,'[12]28'!$A:$D,4,FALSE)</f>
        <v>0</v>
      </c>
      <c r="E90" s="307" t="str">
        <f t="shared" si="10"/>
        <v/>
      </c>
      <c r="F90" s="306" t="str">
        <f t="shared" si="7"/>
        <v>否</v>
      </c>
      <c r="G90" s="287" t="str">
        <f t="shared" si="8"/>
        <v>项</v>
      </c>
      <c r="H90" s="287">
        <f t="shared" si="9"/>
        <v>7</v>
      </c>
    </row>
    <row r="91" s="280" customFormat="true" ht="38" customHeight="true" spans="1:8">
      <c r="A91" s="298" t="s">
        <v>1572</v>
      </c>
      <c r="B91" s="297" t="s">
        <v>1495</v>
      </c>
      <c r="C91" s="299">
        <f>VLOOKUP(A91,'[12]28'!$A:$C,3,FALSE)</f>
        <v>0</v>
      </c>
      <c r="D91" s="299">
        <f>VLOOKUP(A91,'[12]28'!$A:$D,4,FALSE)</f>
        <v>0</v>
      </c>
      <c r="E91" s="307" t="str">
        <f t="shared" si="10"/>
        <v/>
      </c>
      <c r="F91" s="306" t="str">
        <f t="shared" si="7"/>
        <v>否</v>
      </c>
      <c r="G91" s="287" t="str">
        <f t="shared" si="8"/>
        <v>项</v>
      </c>
      <c r="H91" s="287">
        <f t="shared" si="9"/>
        <v>7</v>
      </c>
    </row>
    <row r="92" s="280" customFormat="true" ht="38" customHeight="true" spans="1:8">
      <c r="A92" s="298" t="s">
        <v>1573</v>
      </c>
      <c r="B92" s="297" t="s">
        <v>1497</v>
      </c>
      <c r="C92" s="299">
        <f>VLOOKUP(A92,'[12]28'!$A:$C,3,FALSE)</f>
        <v>0</v>
      </c>
      <c r="D92" s="299">
        <f>VLOOKUP(A92,'[12]28'!$A:$D,4,FALSE)</f>
        <v>0</v>
      </c>
      <c r="E92" s="307" t="str">
        <f t="shared" si="10"/>
        <v/>
      </c>
      <c r="F92" s="306" t="str">
        <f t="shared" si="7"/>
        <v>否</v>
      </c>
      <c r="G92" s="287" t="str">
        <f t="shared" si="8"/>
        <v>项</v>
      </c>
      <c r="H92" s="287">
        <f t="shared" si="9"/>
        <v>7</v>
      </c>
    </row>
    <row r="93" s="280" customFormat="true" ht="38" customHeight="true" spans="1:8">
      <c r="A93" s="298" t="s">
        <v>1574</v>
      </c>
      <c r="B93" s="297" t="s">
        <v>1499</v>
      </c>
      <c r="C93" s="299">
        <f>VLOOKUP(A93,'[12]28'!$A:$C,3,FALSE)</f>
        <v>0</v>
      </c>
      <c r="D93" s="299">
        <f>VLOOKUP(A93,'[12]28'!$A:$D,4,FALSE)</f>
        <v>0</v>
      </c>
      <c r="E93" s="307" t="str">
        <f t="shared" si="10"/>
        <v/>
      </c>
      <c r="F93" s="306" t="str">
        <f t="shared" si="7"/>
        <v>否</v>
      </c>
      <c r="G93" s="287" t="str">
        <f t="shared" si="8"/>
        <v>项</v>
      </c>
      <c r="H93" s="287">
        <f t="shared" si="9"/>
        <v>7</v>
      </c>
    </row>
    <row r="94" ht="38" customHeight="true" spans="1:8">
      <c r="A94" s="298" t="s">
        <v>1575</v>
      </c>
      <c r="B94" s="297" t="s">
        <v>1505</v>
      </c>
      <c r="C94" s="299">
        <f>VLOOKUP(A94,'[12]28'!$A:$C,3,FALSE)</f>
        <v>0</v>
      </c>
      <c r="D94" s="299">
        <f>VLOOKUP(A94,'[12]28'!$A:$D,4,FALSE)</f>
        <v>0</v>
      </c>
      <c r="E94" s="307" t="str">
        <f t="shared" si="10"/>
        <v/>
      </c>
      <c r="F94" s="306" t="str">
        <f t="shared" si="7"/>
        <v>否</v>
      </c>
      <c r="G94" s="287" t="str">
        <f t="shared" si="8"/>
        <v>项</v>
      </c>
      <c r="H94" s="287">
        <f t="shared" si="9"/>
        <v>7</v>
      </c>
    </row>
    <row r="95" ht="38" customHeight="true" spans="1:8">
      <c r="A95" s="298" t="s">
        <v>1576</v>
      </c>
      <c r="B95" s="297" t="s">
        <v>1509</v>
      </c>
      <c r="C95" s="299">
        <f>VLOOKUP(A95,'[12]28'!$A:$C,3,FALSE)</f>
        <v>0</v>
      </c>
      <c r="D95" s="299">
        <f>VLOOKUP(A95,'[12]28'!$A:$D,4,FALSE)</f>
        <v>0</v>
      </c>
      <c r="E95" s="307" t="str">
        <f t="shared" si="10"/>
        <v/>
      </c>
      <c r="F95" s="306" t="str">
        <f t="shared" si="7"/>
        <v>否</v>
      </c>
      <c r="G95" s="287" t="str">
        <f t="shared" si="8"/>
        <v>项</v>
      </c>
      <c r="H95" s="287">
        <f t="shared" si="9"/>
        <v>7</v>
      </c>
    </row>
    <row r="96" ht="38" customHeight="true" spans="1:8">
      <c r="A96" s="298" t="s">
        <v>1577</v>
      </c>
      <c r="B96" s="297" t="s">
        <v>1511</v>
      </c>
      <c r="C96" s="299">
        <f>VLOOKUP(A96,'[12]28'!$A:$C,3,FALSE)</f>
        <v>0</v>
      </c>
      <c r="D96" s="299">
        <f>VLOOKUP(A96,'[12]28'!$A:$D,4,FALSE)</f>
        <v>0</v>
      </c>
      <c r="E96" s="307" t="str">
        <f t="shared" si="10"/>
        <v/>
      </c>
      <c r="F96" s="306" t="str">
        <f t="shared" si="7"/>
        <v>否</v>
      </c>
      <c r="G96" s="287" t="str">
        <f t="shared" si="8"/>
        <v>项</v>
      </c>
      <c r="H96" s="287">
        <f t="shared" si="9"/>
        <v>7</v>
      </c>
    </row>
    <row r="97" s="280" customFormat="true" ht="38" customHeight="true" spans="1:8">
      <c r="A97" s="298" t="s">
        <v>1578</v>
      </c>
      <c r="B97" s="297" t="s">
        <v>1579</v>
      </c>
      <c r="C97" s="299">
        <f>VLOOKUP(A97,'[12]28'!$A:$C,3,FALSE)</f>
        <v>0</v>
      </c>
      <c r="D97" s="299">
        <f>VLOOKUP(A97,'[12]28'!$A:$D,4,FALSE)</f>
        <v>0</v>
      </c>
      <c r="E97" s="307" t="str">
        <f t="shared" si="10"/>
        <v/>
      </c>
      <c r="F97" s="306" t="str">
        <f t="shared" si="7"/>
        <v>否</v>
      </c>
      <c r="G97" s="287" t="str">
        <f t="shared" si="8"/>
        <v>项</v>
      </c>
      <c r="H97" s="287">
        <f t="shared" si="9"/>
        <v>7</v>
      </c>
    </row>
    <row r="98" s="280" customFormat="true" ht="38" customHeight="true" spans="1:8">
      <c r="A98" s="294" t="s">
        <v>1580</v>
      </c>
      <c r="B98" s="295" t="s">
        <v>1581</v>
      </c>
      <c r="C98" s="332">
        <f>VLOOKUP(A98,'[12]28'!$A:$C,3,FALSE)</f>
        <v>470</v>
      </c>
      <c r="D98" s="332">
        <f>VLOOKUP(A98,'[12]28'!$A:$D,4,FALSE)</f>
        <v>4083</v>
      </c>
      <c r="E98" s="348">
        <f t="shared" si="10"/>
        <v>7.687</v>
      </c>
      <c r="F98" s="306" t="str">
        <f t="shared" si="7"/>
        <v>是</v>
      </c>
      <c r="G98" s="287" t="str">
        <f t="shared" si="8"/>
        <v>类</v>
      </c>
      <c r="H98" s="287">
        <f t="shared" si="9"/>
        <v>3</v>
      </c>
    </row>
    <row r="99" ht="38" customHeight="true" spans="1:8">
      <c r="A99" s="298" t="s">
        <v>1582</v>
      </c>
      <c r="B99" s="297" t="s">
        <v>1583</v>
      </c>
      <c r="C99" s="299">
        <f>VLOOKUP(A99,'[12]28'!$A:$C,3,FALSE)</f>
        <v>470</v>
      </c>
      <c r="D99" s="299">
        <f>VLOOKUP(A99,'[12]28'!$A:$D,4,FALSE)</f>
        <v>3913</v>
      </c>
      <c r="E99" s="307">
        <f t="shared" ref="E99:E122" si="11">IF(C99&lt;&gt;0,D99/C99-1,"")</f>
        <v>7.326</v>
      </c>
      <c r="F99" s="306" t="str">
        <f t="shared" si="7"/>
        <v>是</v>
      </c>
      <c r="G99" s="287" t="str">
        <f t="shared" si="8"/>
        <v>款</v>
      </c>
      <c r="H99" s="287">
        <f t="shared" si="9"/>
        <v>5</v>
      </c>
    </row>
    <row r="100" s="280" customFormat="true" ht="38" customHeight="true" spans="1:8">
      <c r="A100" s="298" t="s">
        <v>1584</v>
      </c>
      <c r="B100" s="297" t="s">
        <v>1461</v>
      </c>
      <c r="C100" s="299">
        <f>VLOOKUP(A100,'[12]28'!$A:$C,3,FALSE)</f>
        <v>392</v>
      </c>
      <c r="D100" s="299">
        <f>VLOOKUP(A100,'[12]28'!$A:$D,4,FALSE)</f>
        <v>2071</v>
      </c>
      <c r="E100" s="307">
        <f t="shared" si="11"/>
        <v>4.283</v>
      </c>
      <c r="F100" s="306" t="str">
        <f t="shared" si="7"/>
        <v>是</v>
      </c>
      <c r="G100" s="287" t="str">
        <f t="shared" si="8"/>
        <v>项</v>
      </c>
      <c r="H100" s="287">
        <f t="shared" si="9"/>
        <v>7</v>
      </c>
    </row>
    <row r="101" s="280" customFormat="true" ht="38" customHeight="true" spans="1:8">
      <c r="A101" s="298" t="s">
        <v>1585</v>
      </c>
      <c r="B101" s="297" t="s">
        <v>1586</v>
      </c>
      <c r="C101" s="299">
        <f>VLOOKUP(A101,'[12]28'!$A:$C,3,FALSE)</f>
        <v>0</v>
      </c>
      <c r="D101" s="299">
        <f>VLOOKUP(A101,'[12]28'!$A:$D,4,FALSE)</f>
        <v>0</v>
      </c>
      <c r="E101" s="307" t="str">
        <f t="shared" si="11"/>
        <v/>
      </c>
      <c r="F101" s="306" t="str">
        <f t="shared" si="7"/>
        <v>否</v>
      </c>
      <c r="G101" s="287" t="str">
        <f t="shared" si="8"/>
        <v>项</v>
      </c>
      <c r="H101" s="287">
        <f t="shared" si="9"/>
        <v>7</v>
      </c>
    </row>
    <row r="102" s="280" customFormat="true" ht="38" customHeight="true" spans="1:8">
      <c r="A102" s="298" t="s">
        <v>1587</v>
      </c>
      <c r="B102" s="297" t="s">
        <v>1588</v>
      </c>
      <c r="C102" s="299">
        <f>VLOOKUP(A102,'[12]28'!$A:$C,3,FALSE)</f>
        <v>0</v>
      </c>
      <c r="D102" s="299">
        <f>VLOOKUP(A102,'[12]28'!$A:$D,4,FALSE)</f>
        <v>0</v>
      </c>
      <c r="E102" s="307" t="str">
        <f t="shared" si="11"/>
        <v/>
      </c>
      <c r="F102" s="306" t="str">
        <f t="shared" si="7"/>
        <v>否</v>
      </c>
      <c r="G102" s="287" t="str">
        <f t="shared" si="8"/>
        <v>项</v>
      </c>
      <c r="H102" s="287">
        <f t="shared" si="9"/>
        <v>7</v>
      </c>
    </row>
    <row r="103" s="280" customFormat="true" ht="38" customHeight="true" spans="1:8">
      <c r="A103" s="298" t="s">
        <v>1589</v>
      </c>
      <c r="B103" s="297" t="s">
        <v>1590</v>
      </c>
      <c r="C103" s="299">
        <f>VLOOKUP(A103,'[12]28'!$A:$C,3,FALSE)</f>
        <v>78</v>
      </c>
      <c r="D103" s="299">
        <f>VLOOKUP(A103,'[12]28'!$A:$D,4,FALSE)</f>
        <v>1842</v>
      </c>
      <c r="E103" s="307">
        <f t="shared" si="11"/>
        <v>22.615</v>
      </c>
      <c r="F103" s="306" t="str">
        <f t="shared" si="7"/>
        <v>是</v>
      </c>
      <c r="G103" s="287" t="str">
        <f t="shared" si="8"/>
        <v>项</v>
      </c>
      <c r="H103" s="287">
        <f t="shared" si="9"/>
        <v>7</v>
      </c>
    </row>
    <row r="104" s="280" customFormat="true" ht="38" customHeight="true" spans="1:8">
      <c r="A104" s="298" t="s">
        <v>1591</v>
      </c>
      <c r="B104" s="297" t="s">
        <v>1592</v>
      </c>
      <c r="C104" s="299">
        <f>VLOOKUP(A104,'[12]28'!$A:$C,3,FALSE)</f>
        <v>0</v>
      </c>
      <c r="D104" s="299">
        <f>VLOOKUP(A104,'[12]28'!$A:$D,4,FALSE)</f>
        <v>0</v>
      </c>
      <c r="E104" s="307" t="str">
        <f t="shared" si="11"/>
        <v/>
      </c>
      <c r="F104" s="306" t="str">
        <f t="shared" si="7"/>
        <v>否</v>
      </c>
      <c r="G104" s="287" t="str">
        <f t="shared" si="8"/>
        <v>款</v>
      </c>
      <c r="H104" s="287">
        <f t="shared" si="9"/>
        <v>5</v>
      </c>
    </row>
    <row r="105" ht="38" customHeight="true" spans="1:8">
      <c r="A105" s="298" t="s">
        <v>1593</v>
      </c>
      <c r="B105" s="297" t="s">
        <v>1461</v>
      </c>
      <c r="C105" s="299">
        <f>VLOOKUP(A105,'[12]28'!$A:$C,3,FALSE)</f>
        <v>0</v>
      </c>
      <c r="D105" s="299">
        <f>VLOOKUP(A105,'[12]28'!$A:$D,4,FALSE)</f>
        <v>0</v>
      </c>
      <c r="E105" s="307" t="str">
        <f t="shared" si="11"/>
        <v/>
      </c>
      <c r="F105" s="306" t="str">
        <f t="shared" si="7"/>
        <v>否</v>
      </c>
      <c r="G105" s="287" t="str">
        <f t="shared" si="8"/>
        <v>项</v>
      </c>
      <c r="H105" s="287">
        <f t="shared" si="9"/>
        <v>7</v>
      </c>
    </row>
    <row r="106" s="280" customFormat="true" ht="38" customHeight="true" spans="1:8">
      <c r="A106" s="298" t="s">
        <v>1594</v>
      </c>
      <c r="B106" s="297" t="s">
        <v>1586</v>
      </c>
      <c r="C106" s="299">
        <f>VLOOKUP(A106,'[12]28'!$A:$C,3,FALSE)</f>
        <v>0</v>
      </c>
      <c r="D106" s="299">
        <f>VLOOKUP(A106,'[12]28'!$A:$D,4,FALSE)</f>
        <v>0</v>
      </c>
      <c r="E106" s="307" t="str">
        <f t="shared" si="11"/>
        <v/>
      </c>
      <c r="F106" s="306" t="str">
        <f t="shared" si="7"/>
        <v>否</v>
      </c>
      <c r="G106" s="287" t="str">
        <f t="shared" si="8"/>
        <v>项</v>
      </c>
      <c r="H106" s="287">
        <f t="shared" si="9"/>
        <v>7</v>
      </c>
    </row>
    <row r="107" s="280" customFormat="true" ht="38" customHeight="true" spans="1:8">
      <c r="A107" s="298" t="s">
        <v>1595</v>
      </c>
      <c r="B107" s="297" t="s">
        <v>1596</v>
      </c>
      <c r="C107" s="299">
        <f>VLOOKUP(A107,'[12]28'!$A:$C,3,FALSE)</f>
        <v>0</v>
      </c>
      <c r="D107" s="299">
        <f>VLOOKUP(A107,'[12]28'!$A:$D,4,FALSE)</f>
        <v>0</v>
      </c>
      <c r="E107" s="307" t="str">
        <f t="shared" si="11"/>
        <v/>
      </c>
      <c r="F107" s="306" t="str">
        <f t="shared" si="7"/>
        <v>否</v>
      </c>
      <c r="G107" s="287" t="str">
        <f t="shared" si="8"/>
        <v>项</v>
      </c>
      <c r="H107" s="287">
        <f t="shared" si="9"/>
        <v>7</v>
      </c>
    </row>
    <row r="108" s="280" customFormat="true" ht="38" customHeight="true" spans="1:8">
      <c r="A108" s="298" t="s">
        <v>1597</v>
      </c>
      <c r="B108" s="297" t="s">
        <v>1598</v>
      </c>
      <c r="C108" s="299">
        <f>VLOOKUP(A108,'[12]28'!$A:$C,3,FALSE)</f>
        <v>0</v>
      </c>
      <c r="D108" s="299">
        <f>VLOOKUP(A108,'[12]28'!$A:$D,4,FALSE)</f>
        <v>0</v>
      </c>
      <c r="E108" s="307" t="str">
        <f t="shared" si="11"/>
        <v/>
      </c>
      <c r="F108" s="306" t="str">
        <f t="shared" si="7"/>
        <v>否</v>
      </c>
      <c r="G108" s="287" t="str">
        <f t="shared" si="8"/>
        <v>项</v>
      </c>
      <c r="H108" s="287">
        <f t="shared" si="9"/>
        <v>7</v>
      </c>
    </row>
    <row r="109" ht="38" customHeight="true" spans="1:8">
      <c r="A109" s="298" t="s">
        <v>1599</v>
      </c>
      <c r="B109" s="297" t="s">
        <v>1600</v>
      </c>
      <c r="C109" s="299">
        <f>VLOOKUP(A109,'[12]28'!$A:$C,3,FALSE)</f>
        <v>0</v>
      </c>
      <c r="D109" s="299">
        <f>VLOOKUP(A109,'[12]28'!$A:$D,4,FALSE)</f>
        <v>170</v>
      </c>
      <c r="E109" s="307" t="str">
        <f t="shared" si="11"/>
        <v/>
      </c>
      <c r="F109" s="306" t="str">
        <f t="shared" si="7"/>
        <v>是</v>
      </c>
      <c r="G109" s="287" t="str">
        <f t="shared" si="8"/>
        <v>款</v>
      </c>
      <c r="H109" s="287">
        <f t="shared" si="9"/>
        <v>5</v>
      </c>
    </row>
    <row r="110" s="280" customFormat="true" ht="38" customHeight="true" spans="1:8">
      <c r="A110" s="298" t="s">
        <v>1601</v>
      </c>
      <c r="B110" s="297" t="s">
        <v>1602</v>
      </c>
      <c r="C110" s="299">
        <f>VLOOKUP(A110,'[12]28'!$A:$C,3,FALSE)</f>
        <v>0</v>
      </c>
      <c r="D110" s="299">
        <f>VLOOKUP(A110,'[12]28'!$A:$D,4,FALSE)</f>
        <v>0</v>
      </c>
      <c r="E110" s="307" t="str">
        <f t="shared" si="11"/>
        <v/>
      </c>
      <c r="F110" s="306" t="str">
        <f t="shared" si="7"/>
        <v>否</v>
      </c>
      <c r="G110" s="287" t="str">
        <f t="shared" si="8"/>
        <v>项</v>
      </c>
      <c r="H110" s="287">
        <f t="shared" si="9"/>
        <v>7</v>
      </c>
    </row>
    <row r="111" s="280" customFormat="true" ht="38" customHeight="true" spans="1:8">
      <c r="A111" s="298" t="s">
        <v>1603</v>
      </c>
      <c r="B111" s="297" t="s">
        <v>1604</v>
      </c>
      <c r="C111" s="299">
        <f>VLOOKUP(A111,'[12]28'!$A:$C,3,FALSE)</f>
        <v>0</v>
      </c>
      <c r="D111" s="299">
        <f>VLOOKUP(A111,'[12]28'!$A:$D,4,FALSE)</f>
        <v>0</v>
      </c>
      <c r="E111" s="307" t="str">
        <f t="shared" si="11"/>
        <v/>
      </c>
      <c r="F111" s="306" t="str">
        <f t="shared" si="7"/>
        <v>否</v>
      </c>
      <c r="G111" s="287" t="str">
        <f t="shared" si="8"/>
        <v>项</v>
      </c>
      <c r="H111" s="287">
        <f t="shared" si="9"/>
        <v>7</v>
      </c>
    </row>
    <row r="112" s="280" customFormat="true" ht="38" customHeight="true" spans="1:8">
      <c r="A112" s="298" t="s">
        <v>1605</v>
      </c>
      <c r="B112" s="297" t="s">
        <v>1606</v>
      </c>
      <c r="C112" s="299">
        <f>VLOOKUP(A112,'[12]28'!$A:$C,3,FALSE)</f>
        <v>0</v>
      </c>
      <c r="D112" s="299">
        <f>VLOOKUP(A112,'[12]28'!$A:$D,4,FALSE)</f>
        <v>0</v>
      </c>
      <c r="E112" s="307" t="str">
        <f t="shared" si="11"/>
        <v/>
      </c>
      <c r="F112" s="306" t="str">
        <f t="shared" si="7"/>
        <v>否</v>
      </c>
      <c r="G112" s="287" t="str">
        <f t="shared" si="8"/>
        <v>项</v>
      </c>
      <c r="H112" s="287">
        <f t="shared" si="9"/>
        <v>7</v>
      </c>
    </row>
    <row r="113" ht="38" customHeight="true" spans="1:8">
      <c r="A113" s="298" t="s">
        <v>1607</v>
      </c>
      <c r="B113" s="297" t="s">
        <v>1608</v>
      </c>
      <c r="C113" s="299">
        <f>VLOOKUP(A113,'[12]28'!$A:$C,3,FALSE)</f>
        <v>0</v>
      </c>
      <c r="D113" s="299">
        <f>VLOOKUP(A113,'[12]28'!$A:$D,4,FALSE)</f>
        <v>170</v>
      </c>
      <c r="E113" s="307" t="str">
        <f t="shared" si="11"/>
        <v/>
      </c>
      <c r="F113" s="306" t="str">
        <f t="shared" si="7"/>
        <v>是</v>
      </c>
      <c r="G113" s="287" t="str">
        <f t="shared" si="8"/>
        <v>项</v>
      </c>
      <c r="H113" s="287">
        <f t="shared" si="9"/>
        <v>7</v>
      </c>
    </row>
    <row r="114" s="280" customFormat="true" ht="38" customHeight="true" spans="1:8">
      <c r="A114" s="309">
        <v>21370</v>
      </c>
      <c r="B114" s="297" t="s">
        <v>1609</v>
      </c>
      <c r="C114" s="299">
        <f>VLOOKUP(A114,'[12]28'!$A:$C,3,FALSE)</f>
        <v>0</v>
      </c>
      <c r="D114" s="299">
        <f>VLOOKUP(A114,'[12]28'!$A:$D,4,FALSE)</f>
        <v>0</v>
      </c>
      <c r="E114" s="307" t="str">
        <f t="shared" si="11"/>
        <v/>
      </c>
      <c r="F114" s="306" t="str">
        <f t="shared" si="7"/>
        <v>否</v>
      </c>
      <c r="G114" s="287" t="str">
        <f t="shared" si="8"/>
        <v>款</v>
      </c>
      <c r="H114" s="287">
        <f t="shared" si="9"/>
        <v>5</v>
      </c>
    </row>
    <row r="115" s="280" customFormat="true" ht="38" customHeight="true" spans="1:8">
      <c r="A115" s="309">
        <v>2137001</v>
      </c>
      <c r="B115" s="297" t="s">
        <v>1461</v>
      </c>
      <c r="C115" s="299">
        <f>VLOOKUP(A115,'[12]28'!$A:$C,3,FALSE)</f>
        <v>0</v>
      </c>
      <c r="D115" s="299">
        <f>VLOOKUP(A115,'[12]28'!$A:$D,4,FALSE)</f>
        <v>0</v>
      </c>
      <c r="E115" s="307" t="str">
        <f t="shared" si="11"/>
        <v/>
      </c>
      <c r="F115" s="306" t="str">
        <f t="shared" si="7"/>
        <v>否</v>
      </c>
      <c r="G115" s="287" t="str">
        <f t="shared" si="8"/>
        <v>项</v>
      </c>
      <c r="H115" s="287">
        <f t="shared" si="9"/>
        <v>7</v>
      </c>
    </row>
    <row r="116" ht="38" customHeight="true" spans="1:8">
      <c r="A116" s="309">
        <v>2137099</v>
      </c>
      <c r="B116" s="297" t="s">
        <v>1610</v>
      </c>
      <c r="C116" s="299">
        <f>VLOOKUP(A116,'[12]28'!$A:$C,3,FALSE)</f>
        <v>0</v>
      </c>
      <c r="D116" s="299">
        <f>VLOOKUP(A116,'[12]28'!$A:$D,4,FALSE)</f>
        <v>0</v>
      </c>
      <c r="E116" s="307" t="str">
        <f t="shared" si="11"/>
        <v/>
      </c>
      <c r="F116" s="306" t="str">
        <f t="shared" si="7"/>
        <v>否</v>
      </c>
      <c r="G116" s="287" t="str">
        <f t="shared" si="8"/>
        <v>项</v>
      </c>
      <c r="H116" s="287">
        <f t="shared" si="9"/>
        <v>7</v>
      </c>
    </row>
    <row r="117" s="280" customFormat="true" ht="38" customHeight="true" spans="1:8">
      <c r="A117" s="309">
        <v>21371</v>
      </c>
      <c r="B117" s="297" t="s">
        <v>1611</v>
      </c>
      <c r="C117" s="299">
        <f>VLOOKUP(A117,'[12]28'!$A:$C,3,FALSE)</f>
        <v>0</v>
      </c>
      <c r="D117" s="299">
        <f>VLOOKUP(A117,'[12]28'!$A:$D,4,FALSE)</f>
        <v>0</v>
      </c>
      <c r="E117" s="307" t="str">
        <f t="shared" si="11"/>
        <v/>
      </c>
      <c r="F117" s="306" t="str">
        <f t="shared" si="7"/>
        <v>否</v>
      </c>
      <c r="G117" s="287" t="str">
        <f t="shared" si="8"/>
        <v>款</v>
      </c>
      <c r="H117" s="287">
        <f t="shared" si="9"/>
        <v>5</v>
      </c>
    </row>
    <row r="118" ht="38" customHeight="true" spans="1:8">
      <c r="A118" s="309">
        <v>2137101</v>
      </c>
      <c r="B118" s="297" t="s">
        <v>1602</v>
      </c>
      <c r="C118" s="299">
        <f>VLOOKUP(A118,'[12]28'!$A:$C,3,FALSE)</f>
        <v>0</v>
      </c>
      <c r="D118" s="299">
        <f>VLOOKUP(A118,'[12]28'!$A:$D,4,FALSE)</f>
        <v>0</v>
      </c>
      <c r="E118" s="307" t="str">
        <f t="shared" si="11"/>
        <v/>
      </c>
      <c r="F118" s="306" t="str">
        <f t="shared" si="7"/>
        <v>否</v>
      </c>
      <c r="G118" s="287" t="str">
        <f t="shared" si="8"/>
        <v>项</v>
      </c>
      <c r="H118" s="287">
        <f t="shared" si="9"/>
        <v>7</v>
      </c>
    </row>
    <row r="119" s="280" customFormat="true" ht="38" customHeight="true" spans="1:8">
      <c r="A119" s="309">
        <v>2137102</v>
      </c>
      <c r="B119" s="297" t="s">
        <v>1612</v>
      </c>
      <c r="C119" s="299">
        <f>VLOOKUP(A119,'[12]28'!$A:$C,3,FALSE)</f>
        <v>0</v>
      </c>
      <c r="D119" s="299">
        <f>VLOOKUP(A119,'[12]28'!$A:$D,4,FALSE)</f>
        <v>0</v>
      </c>
      <c r="E119" s="307" t="str">
        <f t="shared" si="11"/>
        <v/>
      </c>
      <c r="F119" s="306" t="str">
        <f t="shared" si="7"/>
        <v>否</v>
      </c>
      <c r="G119" s="287" t="str">
        <f t="shared" si="8"/>
        <v>项</v>
      </c>
      <c r="H119" s="287">
        <f t="shared" si="9"/>
        <v>7</v>
      </c>
    </row>
    <row r="120" s="280" customFormat="true" ht="38" customHeight="true" spans="1:8">
      <c r="A120" s="309">
        <v>2137103</v>
      </c>
      <c r="B120" s="297" t="s">
        <v>1606</v>
      </c>
      <c r="C120" s="299">
        <f>VLOOKUP(A120,'[12]28'!$A:$C,3,FALSE)</f>
        <v>0</v>
      </c>
      <c r="D120" s="299">
        <f>VLOOKUP(A120,'[12]28'!$A:$D,4,FALSE)</f>
        <v>0</v>
      </c>
      <c r="E120" s="307" t="str">
        <f t="shared" si="11"/>
        <v/>
      </c>
      <c r="F120" s="306" t="str">
        <f t="shared" si="7"/>
        <v>否</v>
      </c>
      <c r="G120" s="287" t="str">
        <f t="shared" si="8"/>
        <v>项</v>
      </c>
      <c r="H120" s="287">
        <f t="shared" si="9"/>
        <v>7</v>
      </c>
    </row>
    <row r="121" s="280" customFormat="true" ht="38" customHeight="true" spans="1:8">
      <c r="A121" s="309">
        <v>2137199</v>
      </c>
      <c r="B121" s="297" t="s">
        <v>1613</v>
      </c>
      <c r="C121" s="299">
        <f>VLOOKUP(A121,'[12]28'!$A:$C,3,FALSE)</f>
        <v>0</v>
      </c>
      <c r="D121" s="299">
        <f>VLOOKUP(A121,'[12]28'!$A:$D,4,FALSE)</f>
        <v>0</v>
      </c>
      <c r="E121" s="307" t="str">
        <f t="shared" si="11"/>
        <v/>
      </c>
      <c r="F121" s="306" t="str">
        <f t="shared" si="7"/>
        <v>否</v>
      </c>
      <c r="G121" s="287" t="str">
        <f t="shared" si="8"/>
        <v>项</v>
      </c>
      <c r="H121" s="287">
        <f t="shared" si="9"/>
        <v>7</v>
      </c>
    </row>
    <row r="122" s="280" customFormat="true" ht="38" customHeight="true" spans="1:8">
      <c r="A122" s="294" t="s">
        <v>1614</v>
      </c>
      <c r="B122" s="295" t="s">
        <v>1615</v>
      </c>
      <c r="C122" s="332">
        <f>VLOOKUP(A122,'[12]28'!$A:$C,3,FALSE)</f>
        <v>150100</v>
      </c>
      <c r="D122" s="332">
        <f>VLOOKUP(A122,'[12]28'!$A:$D,4,FALSE)</f>
        <v>201100</v>
      </c>
      <c r="E122" s="348">
        <f t="shared" si="11"/>
        <v>0.34</v>
      </c>
      <c r="F122" s="306" t="str">
        <f t="shared" si="7"/>
        <v>是</v>
      </c>
      <c r="G122" s="287" t="str">
        <f t="shared" si="8"/>
        <v>类</v>
      </c>
      <c r="H122" s="287">
        <f t="shared" si="9"/>
        <v>3</v>
      </c>
    </row>
    <row r="123" s="280" customFormat="true" ht="38" customHeight="true" spans="1:8">
      <c r="A123" s="298" t="s">
        <v>1616</v>
      </c>
      <c r="B123" s="297" t="s">
        <v>1617</v>
      </c>
      <c r="C123" s="299">
        <f>VLOOKUP(A123,'[12]28'!$A:$C,3,FALSE)</f>
        <v>0</v>
      </c>
      <c r="D123" s="299">
        <f>VLOOKUP(A123,'[12]28'!$A:$D,4,FALSE)</f>
        <v>0</v>
      </c>
      <c r="E123" s="307" t="str">
        <f t="shared" ref="E123:E154" si="12">IF(C123&lt;&gt;0,D123/C123-1,"")</f>
        <v/>
      </c>
      <c r="F123" s="306" t="str">
        <f t="shared" si="7"/>
        <v>否</v>
      </c>
      <c r="G123" s="287" t="str">
        <f t="shared" si="8"/>
        <v>款</v>
      </c>
      <c r="H123" s="287">
        <f t="shared" si="9"/>
        <v>5</v>
      </c>
    </row>
    <row r="124" ht="38" customHeight="true" spans="1:8">
      <c r="A124" s="298" t="s">
        <v>1618</v>
      </c>
      <c r="B124" s="297" t="s">
        <v>1619</v>
      </c>
      <c r="C124" s="299">
        <f>VLOOKUP(A124,'[12]28'!$A:$C,3,FALSE)</f>
        <v>0</v>
      </c>
      <c r="D124" s="299">
        <f>VLOOKUP(A124,'[12]28'!$A:$D,4,FALSE)</f>
        <v>0</v>
      </c>
      <c r="E124" s="307" t="str">
        <f t="shared" si="12"/>
        <v/>
      </c>
      <c r="F124" s="306" t="str">
        <f t="shared" si="7"/>
        <v>否</v>
      </c>
      <c r="G124" s="287" t="str">
        <f t="shared" si="8"/>
        <v>项</v>
      </c>
      <c r="H124" s="287">
        <f t="shared" si="9"/>
        <v>7</v>
      </c>
    </row>
    <row r="125" s="280" customFormat="true" ht="38" customHeight="true" spans="1:8">
      <c r="A125" s="298" t="s">
        <v>1620</v>
      </c>
      <c r="B125" s="297" t="s">
        <v>1621</v>
      </c>
      <c r="C125" s="299">
        <f>VLOOKUP(A125,'[12]28'!$A:$C,3,FALSE)</f>
        <v>0</v>
      </c>
      <c r="D125" s="299">
        <f>VLOOKUP(A125,'[12]28'!$A:$D,4,FALSE)</f>
        <v>0</v>
      </c>
      <c r="E125" s="307" t="str">
        <f t="shared" si="12"/>
        <v/>
      </c>
      <c r="F125" s="306" t="str">
        <f t="shared" si="7"/>
        <v>否</v>
      </c>
      <c r="G125" s="287" t="str">
        <f t="shared" si="8"/>
        <v>项</v>
      </c>
      <c r="H125" s="287">
        <f t="shared" si="9"/>
        <v>7</v>
      </c>
    </row>
    <row r="126" s="280" customFormat="true" ht="38" customHeight="true" spans="1:8">
      <c r="A126" s="298" t="s">
        <v>1622</v>
      </c>
      <c r="B126" s="297" t="s">
        <v>1623</v>
      </c>
      <c r="C126" s="299">
        <f>VLOOKUP(A126,'[12]28'!$A:$C,3,FALSE)</f>
        <v>0</v>
      </c>
      <c r="D126" s="299">
        <f>VLOOKUP(A126,'[12]28'!$A:$D,4,FALSE)</f>
        <v>0</v>
      </c>
      <c r="E126" s="307" t="str">
        <f t="shared" si="12"/>
        <v/>
      </c>
      <c r="F126" s="306" t="str">
        <f t="shared" si="7"/>
        <v>否</v>
      </c>
      <c r="G126" s="287" t="str">
        <f t="shared" si="8"/>
        <v>项</v>
      </c>
      <c r="H126" s="287">
        <f t="shared" si="9"/>
        <v>7</v>
      </c>
    </row>
    <row r="127" s="280" customFormat="true" ht="38" customHeight="true" spans="1:8">
      <c r="A127" s="298" t="s">
        <v>1624</v>
      </c>
      <c r="B127" s="297" t="s">
        <v>1625</v>
      </c>
      <c r="C127" s="299">
        <f>VLOOKUP(A127,'[12]28'!$A:$C,3,FALSE)</f>
        <v>0</v>
      </c>
      <c r="D127" s="299">
        <f>VLOOKUP(A127,'[12]28'!$A:$D,4,FALSE)</f>
        <v>0</v>
      </c>
      <c r="E127" s="307" t="str">
        <f t="shared" si="12"/>
        <v/>
      </c>
      <c r="F127" s="306" t="str">
        <f t="shared" si="7"/>
        <v>否</v>
      </c>
      <c r="G127" s="287" t="str">
        <f t="shared" si="8"/>
        <v>项</v>
      </c>
      <c r="H127" s="287">
        <f t="shared" si="9"/>
        <v>7</v>
      </c>
    </row>
    <row r="128" ht="38" customHeight="true" spans="1:8">
      <c r="A128" s="298" t="s">
        <v>1626</v>
      </c>
      <c r="B128" s="297" t="s">
        <v>1627</v>
      </c>
      <c r="C128" s="299">
        <f>VLOOKUP(A128,'[12]28'!$A:$C,3,FALSE)</f>
        <v>0</v>
      </c>
      <c r="D128" s="299">
        <f>VLOOKUP(A128,'[12]28'!$A:$D,4,FALSE)</f>
        <v>0</v>
      </c>
      <c r="E128" s="307" t="str">
        <f t="shared" si="12"/>
        <v/>
      </c>
      <c r="F128" s="306" t="str">
        <f t="shared" si="7"/>
        <v>否</v>
      </c>
      <c r="G128" s="287" t="str">
        <f t="shared" si="8"/>
        <v>款</v>
      </c>
      <c r="H128" s="287">
        <f t="shared" si="9"/>
        <v>5</v>
      </c>
    </row>
    <row r="129" ht="38" customHeight="true" spans="1:8">
      <c r="A129" s="298" t="s">
        <v>1628</v>
      </c>
      <c r="B129" s="297" t="s">
        <v>1623</v>
      </c>
      <c r="C129" s="299">
        <f>VLOOKUP(A129,'[12]28'!$A:$C,3,FALSE)</f>
        <v>0</v>
      </c>
      <c r="D129" s="299">
        <f>VLOOKUP(A129,'[12]28'!$A:$D,4,FALSE)</f>
        <v>0</v>
      </c>
      <c r="E129" s="307" t="str">
        <f t="shared" si="12"/>
        <v/>
      </c>
      <c r="F129" s="306" t="str">
        <f t="shared" si="7"/>
        <v>否</v>
      </c>
      <c r="G129" s="287" t="str">
        <f t="shared" si="8"/>
        <v>项</v>
      </c>
      <c r="H129" s="287">
        <f t="shared" si="9"/>
        <v>7</v>
      </c>
    </row>
    <row r="130" s="280" customFormat="true" ht="38" customHeight="true" spans="1:8">
      <c r="A130" s="298" t="s">
        <v>1629</v>
      </c>
      <c r="B130" s="297" t="s">
        <v>1630</v>
      </c>
      <c r="C130" s="299">
        <f>VLOOKUP(A130,'[12]28'!$A:$C,3,FALSE)</f>
        <v>0</v>
      </c>
      <c r="D130" s="299">
        <f>VLOOKUP(A130,'[12]28'!$A:$D,4,FALSE)</f>
        <v>0</v>
      </c>
      <c r="E130" s="307" t="str">
        <f t="shared" si="12"/>
        <v/>
      </c>
      <c r="F130" s="306" t="str">
        <f t="shared" si="7"/>
        <v>否</v>
      </c>
      <c r="G130" s="287" t="str">
        <f t="shared" si="8"/>
        <v>项</v>
      </c>
      <c r="H130" s="287">
        <f t="shared" si="9"/>
        <v>7</v>
      </c>
    </row>
    <row r="131" ht="38" customHeight="true" spans="1:8">
      <c r="A131" s="298" t="s">
        <v>1631</v>
      </c>
      <c r="B131" s="297" t="s">
        <v>1632</v>
      </c>
      <c r="C131" s="299">
        <f>VLOOKUP(A131,'[12]28'!$A:$C,3,FALSE)</f>
        <v>0</v>
      </c>
      <c r="D131" s="299">
        <f>VLOOKUP(A131,'[12]28'!$A:$D,4,FALSE)</f>
        <v>0</v>
      </c>
      <c r="E131" s="307" t="str">
        <f t="shared" si="12"/>
        <v/>
      </c>
      <c r="F131" s="306" t="str">
        <f t="shared" si="7"/>
        <v>否</v>
      </c>
      <c r="G131" s="287" t="str">
        <f t="shared" si="8"/>
        <v>项</v>
      </c>
      <c r="H131" s="287">
        <f t="shared" si="9"/>
        <v>7</v>
      </c>
    </row>
    <row r="132" ht="38" customHeight="true" spans="1:8">
      <c r="A132" s="298" t="s">
        <v>1633</v>
      </c>
      <c r="B132" s="297" t="s">
        <v>1634</v>
      </c>
      <c r="C132" s="299">
        <f>VLOOKUP(A132,'[12]28'!$A:$C,3,FALSE)</f>
        <v>0</v>
      </c>
      <c r="D132" s="299">
        <f>VLOOKUP(A132,'[12]28'!$A:$D,4,FALSE)</f>
        <v>0</v>
      </c>
      <c r="E132" s="307" t="str">
        <f t="shared" si="12"/>
        <v/>
      </c>
      <c r="F132" s="306" t="str">
        <f t="shared" ref="F132:F195" si="13">IF(LEN(A132)=3,"是",IF(B132&lt;&gt;"",IF(SUM(C132:D132)&lt;&gt;0,"是","否"),"是"))</f>
        <v>否</v>
      </c>
      <c r="G132" s="287" t="str">
        <f t="shared" ref="G132:G195" si="14">IF(LEN(A132)=3,"类",IF(LEN(A132)=5,"款","项"))</f>
        <v>项</v>
      </c>
      <c r="H132" s="287">
        <f t="shared" si="9"/>
        <v>7</v>
      </c>
    </row>
    <row r="133" s="280" customFormat="true" ht="38" customHeight="true" spans="1:8">
      <c r="A133" s="298" t="s">
        <v>1635</v>
      </c>
      <c r="B133" s="297" t="s">
        <v>1636</v>
      </c>
      <c r="C133" s="299">
        <f>VLOOKUP(A133,'[12]28'!$A:$C,3,FALSE)</f>
        <v>0</v>
      </c>
      <c r="D133" s="299">
        <f>VLOOKUP(A133,'[12]28'!$A:$D,4,FALSE)</f>
        <v>0</v>
      </c>
      <c r="E133" s="307" t="str">
        <f t="shared" si="12"/>
        <v/>
      </c>
      <c r="F133" s="306" t="str">
        <f t="shared" si="13"/>
        <v>否</v>
      </c>
      <c r="G133" s="287" t="str">
        <f t="shared" si="14"/>
        <v>款</v>
      </c>
      <c r="H133" s="287">
        <f t="shared" ref="H133:H196" si="15">LEN(A133)</f>
        <v>5</v>
      </c>
    </row>
    <row r="134" s="280" customFormat="true" ht="38" customHeight="true" spans="1:8">
      <c r="A134" s="298" t="s">
        <v>1637</v>
      </c>
      <c r="B134" s="297" t="s">
        <v>1638</v>
      </c>
      <c r="C134" s="299">
        <f>VLOOKUP(A134,'[12]28'!$A:$C,3,FALSE)</f>
        <v>0</v>
      </c>
      <c r="D134" s="299">
        <f>VLOOKUP(A134,'[12]28'!$A:$D,4,FALSE)</f>
        <v>0</v>
      </c>
      <c r="E134" s="307" t="str">
        <f t="shared" si="12"/>
        <v/>
      </c>
      <c r="F134" s="306" t="str">
        <f t="shared" si="13"/>
        <v>否</v>
      </c>
      <c r="G134" s="287" t="str">
        <f t="shared" si="14"/>
        <v>项</v>
      </c>
      <c r="H134" s="287">
        <f t="shared" si="15"/>
        <v>7</v>
      </c>
    </row>
    <row r="135" s="280" customFormat="true" ht="38" customHeight="true" spans="1:8">
      <c r="A135" s="298" t="s">
        <v>1639</v>
      </c>
      <c r="B135" s="297" t="s">
        <v>1640</v>
      </c>
      <c r="C135" s="299">
        <f>VLOOKUP(A135,'[12]28'!$A:$C,3,FALSE)</f>
        <v>0</v>
      </c>
      <c r="D135" s="299">
        <f>VLOOKUP(A135,'[12]28'!$A:$D,4,FALSE)</f>
        <v>0</v>
      </c>
      <c r="E135" s="307" t="str">
        <f t="shared" si="12"/>
        <v/>
      </c>
      <c r="F135" s="306" t="str">
        <f t="shared" si="13"/>
        <v>否</v>
      </c>
      <c r="G135" s="287" t="str">
        <f t="shared" si="14"/>
        <v>项</v>
      </c>
      <c r="H135" s="287">
        <f t="shared" si="15"/>
        <v>7</v>
      </c>
    </row>
    <row r="136" s="280" customFormat="true" ht="38" customHeight="true" spans="1:8">
      <c r="A136" s="298" t="s">
        <v>1641</v>
      </c>
      <c r="B136" s="297" t="s">
        <v>1642</v>
      </c>
      <c r="C136" s="299">
        <f>VLOOKUP(A136,'[12]28'!$A:$C,3,FALSE)</f>
        <v>0</v>
      </c>
      <c r="D136" s="299">
        <f>VLOOKUP(A136,'[12]28'!$A:$D,4,FALSE)</f>
        <v>0</v>
      </c>
      <c r="E136" s="307" t="str">
        <f t="shared" si="12"/>
        <v/>
      </c>
      <c r="F136" s="306" t="str">
        <f t="shared" si="13"/>
        <v>否</v>
      </c>
      <c r="G136" s="287" t="str">
        <f t="shared" si="14"/>
        <v>项</v>
      </c>
      <c r="H136" s="287">
        <f t="shared" si="15"/>
        <v>7</v>
      </c>
    </row>
    <row r="137" s="280" customFormat="true" ht="38" customHeight="true" spans="1:8">
      <c r="A137" s="298" t="s">
        <v>1643</v>
      </c>
      <c r="B137" s="297" t="s">
        <v>1644</v>
      </c>
      <c r="C137" s="299">
        <f>VLOOKUP(A137,'[12]28'!$A:$C,3,FALSE)</f>
        <v>0</v>
      </c>
      <c r="D137" s="299">
        <f>VLOOKUP(A137,'[12]28'!$A:$D,4,FALSE)</f>
        <v>0</v>
      </c>
      <c r="E137" s="307" t="str">
        <f t="shared" si="12"/>
        <v/>
      </c>
      <c r="F137" s="306" t="str">
        <f t="shared" si="13"/>
        <v>否</v>
      </c>
      <c r="G137" s="287" t="str">
        <f t="shared" si="14"/>
        <v>项</v>
      </c>
      <c r="H137" s="287">
        <f t="shared" si="15"/>
        <v>7</v>
      </c>
    </row>
    <row r="138" s="280" customFormat="true" ht="38" customHeight="true" spans="1:8">
      <c r="A138" s="298" t="s">
        <v>1645</v>
      </c>
      <c r="B138" s="297" t="s">
        <v>1646</v>
      </c>
      <c r="C138" s="299">
        <f>VLOOKUP(A138,'[12]28'!$A:$C,3,FALSE)</f>
        <v>0</v>
      </c>
      <c r="D138" s="299">
        <f>VLOOKUP(A138,'[12]28'!$A:$D,4,FALSE)</f>
        <v>0</v>
      </c>
      <c r="E138" s="307" t="str">
        <f t="shared" si="12"/>
        <v/>
      </c>
      <c r="F138" s="306" t="str">
        <f t="shared" si="13"/>
        <v>否</v>
      </c>
      <c r="G138" s="287" t="str">
        <f t="shared" si="14"/>
        <v>款</v>
      </c>
      <c r="H138" s="287">
        <f t="shared" si="15"/>
        <v>5</v>
      </c>
    </row>
    <row r="139" s="280" customFormat="true" ht="38" customHeight="true" spans="1:8">
      <c r="A139" s="298" t="s">
        <v>1647</v>
      </c>
      <c r="B139" s="297" t="s">
        <v>1648</v>
      </c>
      <c r="C139" s="299">
        <f>VLOOKUP(A139,'[12]28'!$A:$C,3,FALSE)</f>
        <v>0</v>
      </c>
      <c r="D139" s="299">
        <f>VLOOKUP(A139,'[12]28'!$A:$D,4,FALSE)</f>
        <v>0</v>
      </c>
      <c r="E139" s="307" t="str">
        <f t="shared" si="12"/>
        <v/>
      </c>
      <c r="F139" s="306" t="str">
        <f t="shared" si="13"/>
        <v>否</v>
      </c>
      <c r="G139" s="287" t="str">
        <f t="shared" si="14"/>
        <v>项</v>
      </c>
      <c r="H139" s="287">
        <f t="shared" si="15"/>
        <v>7</v>
      </c>
    </row>
    <row r="140" s="280" customFormat="true" ht="38" customHeight="true" spans="1:8">
      <c r="A140" s="298" t="s">
        <v>1649</v>
      </c>
      <c r="B140" s="297" t="s">
        <v>1650</v>
      </c>
      <c r="C140" s="299">
        <f>VLOOKUP(A140,'[12]28'!$A:$C,3,FALSE)</f>
        <v>0</v>
      </c>
      <c r="D140" s="299">
        <f>VLOOKUP(A140,'[12]28'!$A:$D,4,FALSE)</f>
        <v>0</v>
      </c>
      <c r="E140" s="307" t="str">
        <f t="shared" si="12"/>
        <v/>
      </c>
      <c r="F140" s="306" t="str">
        <f t="shared" si="13"/>
        <v>否</v>
      </c>
      <c r="G140" s="287" t="str">
        <f t="shared" si="14"/>
        <v>项</v>
      </c>
      <c r="H140" s="287">
        <f t="shared" si="15"/>
        <v>7</v>
      </c>
    </row>
    <row r="141" s="280" customFormat="true" ht="38" customHeight="true" spans="1:8">
      <c r="A141" s="298" t="s">
        <v>1651</v>
      </c>
      <c r="B141" s="297" t="s">
        <v>1652</v>
      </c>
      <c r="C141" s="299">
        <f>VLOOKUP(A141,'[12]28'!$A:$C,3,FALSE)</f>
        <v>0</v>
      </c>
      <c r="D141" s="299">
        <f>VLOOKUP(A141,'[12]28'!$A:$D,4,FALSE)</f>
        <v>0</v>
      </c>
      <c r="E141" s="307" t="str">
        <f t="shared" si="12"/>
        <v/>
      </c>
      <c r="F141" s="306" t="str">
        <f t="shared" si="13"/>
        <v>否</v>
      </c>
      <c r="G141" s="287" t="str">
        <f t="shared" si="14"/>
        <v>项</v>
      </c>
      <c r="H141" s="287">
        <f t="shared" si="15"/>
        <v>7</v>
      </c>
    </row>
    <row r="142" s="280" customFormat="true" ht="38" customHeight="true" spans="1:8">
      <c r="A142" s="298" t="s">
        <v>1653</v>
      </c>
      <c r="B142" s="297" t="s">
        <v>1654</v>
      </c>
      <c r="C142" s="299">
        <f>VLOOKUP(A142,'[12]28'!$A:$C,3,FALSE)</f>
        <v>0</v>
      </c>
      <c r="D142" s="299">
        <f>VLOOKUP(A142,'[12]28'!$A:$D,4,FALSE)</f>
        <v>0</v>
      </c>
      <c r="E142" s="307" t="str">
        <f t="shared" si="12"/>
        <v/>
      </c>
      <c r="F142" s="306" t="str">
        <f t="shared" si="13"/>
        <v>否</v>
      </c>
      <c r="G142" s="287" t="str">
        <f t="shared" si="14"/>
        <v>项</v>
      </c>
      <c r="H142" s="287">
        <f t="shared" si="15"/>
        <v>7</v>
      </c>
    </row>
    <row r="143" s="280" customFormat="true" ht="38" customHeight="true" spans="1:8">
      <c r="A143" s="298" t="s">
        <v>1655</v>
      </c>
      <c r="B143" s="297" t="s">
        <v>1656</v>
      </c>
      <c r="C143" s="299">
        <f>VLOOKUP(A143,'[12]28'!$A:$C,3,FALSE)</f>
        <v>0</v>
      </c>
      <c r="D143" s="299">
        <f>VLOOKUP(A143,'[12]28'!$A:$D,4,FALSE)</f>
        <v>0</v>
      </c>
      <c r="E143" s="307" t="str">
        <f t="shared" si="12"/>
        <v/>
      </c>
      <c r="F143" s="306" t="str">
        <f t="shared" si="13"/>
        <v>否</v>
      </c>
      <c r="G143" s="287" t="str">
        <f t="shared" si="14"/>
        <v>项</v>
      </c>
      <c r="H143" s="287">
        <f t="shared" si="15"/>
        <v>7</v>
      </c>
    </row>
    <row r="144" s="280" customFormat="true" ht="38" customHeight="true" spans="1:8">
      <c r="A144" s="298" t="s">
        <v>1657</v>
      </c>
      <c r="B144" s="297" t="s">
        <v>1658</v>
      </c>
      <c r="C144" s="299">
        <f>VLOOKUP(A144,'[12]28'!$A:$C,3,FALSE)</f>
        <v>0</v>
      </c>
      <c r="D144" s="299">
        <f>VLOOKUP(A144,'[12]28'!$A:$D,4,FALSE)</f>
        <v>0</v>
      </c>
      <c r="E144" s="307" t="str">
        <f t="shared" si="12"/>
        <v/>
      </c>
      <c r="F144" s="306" t="str">
        <f t="shared" si="13"/>
        <v>否</v>
      </c>
      <c r="G144" s="287" t="str">
        <f t="shared" si="14"/>
        <v>项</v>
      </c>
      <c r="H144" s="287">
        <f t="shared" si="15"/>
        <v>7</v>
      </c>
    </row>
    <row r="145" s="280" customFormat="true" ht="38" customHeight="true" spans="1:8">
      <c r="A145" s="298" t="s">
        <v>1659</v>
      </c>
      <c r="B145" s="297" t="s">
        <v>1660</v>
      </c>
      <c r="C145" s="299">
        <f>VLOOKUP(A145,'[12]28'!$A:$C,3,FALSE)</f>
        <v>0</v>
      </c>
      <c r="D145" s="299">
        <f>VLOOKUP(A145,'[12]28'!$A:$D,4,FALSE)</f>
        <v>0</v>
      </c>
      <c r="E145" s="307" t="str">
        <f t="shared" si="12"/>
        <v/>
      </c>
      <c r="F145" s="306" t="str">
        <f t="shared" si="13"/>
        <v>否</v>
      </c>
      <c r="G145" s="287" t="str">
        <f t="shared" si="14"/>
        <v>项</v>
      </c>
      <c r="H145" s="287">
        <f t="shared" si="15"/>
        <v>7</v>
      </c>
    </row>
    <row r="146" s="280" customFormat="true" ht="38" customHeight="true" spans="1:8">
      <c r="A146" s="298" t="s">
        <v>1661</v>
      </c>
      <c r="B146" s="297" t="s">
        <v>1662</v>
      </c>
      <c r="C146" s="299">
        <f>VLOOKUP(A146,'[12]28'!$A:$C,3,FALSE)</f>
        <v>0</v>
      </c>
      <c r="D146" s="299">
        <f>VLOOKUP(A146,'[12]28'!$A:$D,4,FALSE)</f>
        <v>0</v>
      </c>
      <c r="E146" s="307" t="str">
        <f t="shared" si="12"/>
        <v/>
      </c>
      <c r="F146" s="306" t="str">
        <f t="shared" si="13"/>
        <v>否</v>
      </c>
      <c r="G146" s="287" t="str">
        <f t="shared" si="14"/>
        <v>项</v>
      </c>
      <c r="H146" s="287">
        <f t="shared" si="15"/>
        <v>7</v>
      </c>
    </row>
    <row r="147" s="280" customFormat="true" ht="38" customHeight="true" spans="1:8">
      <c r="A147" s="298" t="s">
        <v>1663</v>
      </c>
      <c r="B147" s="297" t="s">
        <v>1664</v>
      </c>
      <c r="C147" s="299">
        <f>VLOOKUP(A147,'[12]28'!$A:$C,3,FALSE)</f>
        <v>0</v>
      </c>
      <c r="D147" s="299">
        <f>VLOOKUP(A147,'[12]28'!$A:$D,4,FALSE)</f>
        <v>0</v>
      </c>
      <c r="E147" s="307" t="str">
        <f t="shared" si="12"/>
        <v/>
      </c>
      <c r="F147" s="306" t="str">
        <f t="shared" si="13"/>
        <v>否</v>
      </c>
      <c r="G147" s="287" t="str">
        <f t="shared" si="14"/>
        <v>款</v>
      </c>
      <c r="H147" s="287">
        <f t="shared" si="15"/>
        <v>5</v>
      </c>
    </row>
    <row r="148" s="280" customFormat="true" ht="38" customHeight="true" spans="1:8">
      <c r="A148" s="298" t="s">
        <v>1665</v>
      </c>
      <c r="B148" s="297" t="s">
        <v>1666</v>
      </c>
      <c r="C148" s="299">
        <f>VLOOKUP(A148,'[12]28'!$A:$C,3,FALSE)</f>
        <v>0</v>
      </c>
      <c r="D148" s="299">
        <f>VLOOKUP(A148,'[12]28'!$A:$D,4,FALSE)</f>
        <v>0</v>
      </c>
      <c r="E148" s="307" t="str">
        <f t="shared" si="12"/>
        <v/>
      </c>
      <c r="F148" s="306" t="str">
        <f t="shared" si="13"/>
        <v>否</v>
      </c>
      <c r="G148" s="287" t="str">
        <f t="shared" si="14"/>
        <v>项</v>
      </c>
      <c r="H148" s="287">
        <f t="shared" si="15"/>
        <v>7</v>
      </c>
    </row>
    <row r="149" s="280" customFormat="true" ht="38" customHeight="true" spans="1:8">
      <c r="A149" s="298" t="s">
        <v>1667</v>
      </c>
      <c r="B149" s="297" t="s">
        <v>1668</v>
      </c>
      <c r="C149" s="299">
        <f>VLOOKUP(A149,'[12]28'!$A:$C,3,FALSE)</f>
        <v>0</v>
      </c>
      <c r="D149" s="299">
        <f>VLOOKUP(A149,'[12]28'!$A:$D,4,FALSE)</f>
        <v>0</v>
      </c>
      <c r="E149" s="307" t="str">
        <f t="shared" si="12"/>
        <v/>
      </c>
      <c r="F149" s="306" t="str">
        <f t="shared" si="13"/>
        <v>否</v>
      </c>
      <c r="G149" s="287" t="str">
        <f t="shared" si="14"/>
        <v>项</v>
      </c>
      <c r="H149" s="287">
        <f t="shared" si="15"/>
        <v>7</v>
      </c>
    </row>
    <row r="150" ht="38" customHeight="true" spans="1:8">
      <c r="A150" s="298" t="s">
        <v>1669</v>
      </c>
      <c r="B150" s="297" t="s">
        <v>1670</v>
      </c>
      <c r="C150" s="299">
        <f>VLOOKUP(A150,'[12]28'!$A:$C,3,FALSE)</f>
        <v>0</v>
      </c>
      <c r="D150" s="299">
        <f>VLOOKUP(A150,'[12]28'!$A:$D,4,FALSE)</f>
        <v>0</v>
      </c>
      <c r="E150" s="307" t="str">
        <f t="shared" si="12"/>
        <v/>
      </c>
      <c r="F150" s="306" t="str">
        <f t="shared" si="13"/>
        <v>否</v>
      </c>
      <c r="G150" s="287" t="str">
        <f t="shared" si="14"/>
        <v>项</v>
      </c>
      <c r="H150" s="287">
        <f t="shared" si="15"/>
        <v>7</v>
      </c>
    </row>
    <row r="151" ht="38" customHeight="true" spans="1:8">
      <c r="A151" s="298" t="s">
        <v>1671</v>
      </c>
      <c r="B151" s="297" t="s">
        <v>1672</v>
      </c>
      <c r="C151" s="299">
        <f>VLOOKUP(A151,'[12]28'!$A:$C,3,FALSE)</f>
        <v>0</v>
      </c>
      <c r="D151" s="299">
        <f>VLOOKUP(A151,'[12]28'!$A:$D,4,FALSE)</f>
        <v>0</v>
      </c>
      <c r="E151" s="307" t="str">
        <f t="shared" si="12"/>
        <v/>
      </c>
      <c r="F151" s="306" t="str">
        <f t="shared" si="13"/>
        <v>否</v>
      </c>
      <c r="G151" s="287" t="str">
        <f t="shared" si="14"/>
        <v>项</v>
      </c>
      <c r="H151" s="287">
        <f t="shared" si="15"/>
        <v>7</v>
      </c>
    </row>
    <row r="152" s="280" customFormat="true" ht="38" customHeight="true" spans="1:8">
      <c r="A152" s="298" t="s">
        <v>1673</v>
      </c>
      <c r="B152" s="297" t="s">
        <v>1674</v>
      </c>
      <c r="C152" s="299">
        <f>VLOOKUP(A152,'[12]28'!$A:$C,3,FALSE)</f>
        <v>0</v>
      </c>
      <c r="D152" s="299">
        <f>VLOOKUP(A152,'[12]28'!$A:$D,4,FALSE)</f>
        <v>0</v>
      </c>
      <c r="E152" s="307" t="str">
        <f t="shared" si="12"/>
        <v/>
      </c>
      <c r="F152" s="306" t="str">
        <f t="shared" si="13"/>
        <v>否</v>
      </c>
      <c r="G152" s="287" t="str">
        <f t="shared" si="14"/>
        <v>项</v>
      </c>
      <c r="H152" s="287">
        <f t="shared" si="15"/>
        <v>7</v>
      </c>
    </row>
    <row r="153" ht="38" customHeight="true" spans="1:8">
      <c r="A153" s="298" t="s">
        <v>1675</v>
      </c>
      <c r="B153" s="297" t="s">
        <v>1676</v>
      </c>
      <c r="C153" s="299">
        <f>VLOOKUP(A153,'[12]28'!$A:$C,3,FALSE)</f>
        <v>0</v>
      </c>
      <c r="D153" s="299">
        <f>VLOOKUP(A153,'[12]28'!$A:$D,4,FALSE)</f>
        <v>0</v>
      </c>
      <c r="E153" s="307" t="str">
        <f t="shared" si="12"/>
        <v/>
      </c>
      <c r="F153" s="306" t="str">
        <f t="shared" si="13"/>
        <v>否</v>
      </c>
      <c r="G153" s="287" t="str">
        <f t="shared" si="14"/>
        <v>项</v>
      </c>
      <c r="H153" s="287">
        <f t="shared" si="15"/>
        <v>7</v>
      </c>
    </row>
    <row r="154" ht="38" customHeight="true" spans="1:8">
      <c r="A154" s="298" t="s">
        <v>1677</v>
      </c>
      <c r="B154" s="297" t="s">
        <v>1678</v>
      </c>
      <c r="C154" s="299">
        <f>VLOOKUP(A154,'[12]28'!$A:$C,3,FALSE)</f>
        <v>0</v>
      </c>
      <c r="D154" s="299">
        <f>VLOOKUP(A154,'[12]28'!$A:$D,4,FALSE)</f>
        <v>0</v>
      </c>
      <c r="E154" s="307" t="str">
        <f t="shared" si="12"/>
        <v/>
      </c>
      <c r="F154" s="306" t="str">
        <f t="shared" si="13"/>
        <v>否</v>
      </c>
      <c r="G154" s="287" t="str">
        <f t="shared" si="14"/>
        <v>款</v>
      </c>
      <c r="H154" s="287">
        <f t="shared" si="15"/>
        <v>5</v>
      </c>
    </row>
    <row r="155" s="280" customFormat="true" ht="38" customHeight="true" spans="1:8">
      <c r="A155" s="298" t="s">
        <v>1679</v>
      </c>
      <c r="B155" s="297" t="s">
        <v>1680</v>
      </c>
      <c r="C155" s="299">
        <f>VLOOKUP(A155,'[12]28'!$A:$C,3,FALSE)</f>
        <v>0</v>
      </c>
      <c r="D155" s="299">
        <f>VLOOKUP(A155,'[12]28'!$A:$D,4,FALSE)</f>
        <v>0</v>
      </c>
      <c r="E155" s="307" t="str">
        <f t="shared" ref="E155:E178" si="16">IF(C155&lt;&gt;0,D155/C155-1,"")</f>
        <v/>
      </c>
      <c r="F155" s="306" t="str">
        <f t="shared" si="13"/>
        <v>否</v>
      </c>
      <c r="G155" s="287" t="str">
        <f t="shared" si="14"/>
        <v>项</v>
      </c>
      <c r="H155" s="287">
        <f t="shared" si="15"/>
        <v>7</v>
      </c>
    </row>
    <row r="156" s="280" customFormat="true" ht="38" customHeight="true" spans="1:8">
      <c r="A156" s="298" t="s">
        <v>1681</v>
      </c>
      <c r="B156" s="297" t="s">
        <v>1682</v>
      </c>
      <c r="C156" s="299">
        <f>VLOOKUP(A156,'[12]28'!$A:$C,3,FALSE)</f>
        <v>0</v>
      </c>
      <c r="D156" s="299">
        <f>VLOOKUP(A156,'[12]28'!$A:$D,4,FALSE)</f>
        <v>0</v>
      </c>
      <c r="E156" s="307" t="str">
        <f t="shared" si="16"/>
        <v/>
      </c>
      <c r="F156" s="306" t="str">
        <f t="shared" si="13"/>
        <v>否</v>
      </c>
      <c r="G156" s="287" t="str">
        <f t="shared" si="14"/>
        <v>项</v>
      </c>
      <c r="H156" s="287">
        <f t="shared" si="15"/>
        <v>7</v>
      </c>
    </row>
    <row r="157" s="280" customFormat="true" ht="38" customHeight="true" spans="1:8">
      <c r="A157" s="298" t="s">
        <v>1683</v>
      </c>
      <c r="B157" s="297" t="s">
        <v>1684</v>
      </c>
      <c r="C157" s="299">
        <f>VLOOKUP(A157,'[12]28'!$A:$C,3,FALSE)</f>
        <v>0</v>
      </c>
      <c r="D157" s="299">
        <f>VLOOKUP(A157,'[12]28'!$A:$D,4,FALSE)</f>
        <v>0</v>
      </c>
      <c r="E157" s="307" t="str">
        <f t="shared" si="16"/>
        <v/>
      </c>
      <c r="F157" s="306" t="str">
        <f t="shared" si="13"/>
        <v>否</v>
      </c>
      <c r="G157" s="287" t="str">
        <f t="shared" si="14"/>
        <v>项</v>
      </c>
      <c r="H157" s="287">
        <f t="shared" si="15"/>
        <v>7</v>
      </c>
    </row>
    <row r="158" s="280" customFormat="true" ht="38" customHeight="true" spans="1:8">
      <c r="A158" s="298" t="s">
        <v>1685</v>
      </c>
      <c r="B158" s="297" t="s">
        <v>1686</v>
      </c>
      <c r="C158" s="299">
        <f>VLOOKUP(A158,'[12]28'!$A:$C,3,FALSE)</f>
        <v>0</v>
      </c>
      <c r="D158" s="299">
        <f>VLOOKUP(A158,'[12]28'!$A:$D,4,FALSE)</f>
        <v>0</v>
      </c>
      <c r="E158" s="307" t="str">
        <f t="shared" si="16"/>
        <v/>
      </c>
      <c r="F158" s="306" t="str">
        <f t="shared" si="13"/>
        <v>否</v>
      </c>
      <c r="G158" s="287" t="str">
        <f t="shared" si="14"/>
        <v>项</v>
      </c>
      <c r="H158" s="287">
        <f t="shared" si="15"/>
        <v>7</v>
      </c>
    </row>
    <row r="159" s="280" customFormat="true" ht="38" customHeight="true" spans="1:8">
      <c r="A159" s="298" t="s">
        <v>1687</v>
      </c>
      <c r="B159" s="297" t="s">
        <v>1688</v>
      </c>
      <c r="C159" s="299">
        <f>VLOOKUP(A159,'[12]28'!$A:$C,3,FALSE)</f>
        <v>0</v>
      </c>
      <c r="D159" s="299">
        <f>VLOOKUP(A159,'[12]28'!$A:$D,4,FALSE)</f>
        <v>0</v>
      </c>
      <c r="E159" s="307" t="str">
        <f t="shared" si="16"/>
        <v/>
      </c>
      <c r="F159" s="306" t="str">
        <f t="shared" si="13"/>
        <v>否</v>
      </c>
      <c r="G159" s="287" t="str">
        <f t="shared" si="14"/>
        <v>项</v>
      </c>
      <c r="H159" s="287">
        <f t="shared" si="15"/>
        <v>7</v>
      </c>
    </row>
    <row r="160" s="280" customFormat="true" ht="38" customHeight="true" spans="1:8">
      <c r="A160" s="298" t="s">
        <v>1689</v>
      </c>
      <c r="B160" s="297" t="s">
        <v>1690</v>
      </c>
      <c r="C160" s="299">
        <f>VLOOKUP(A160,'[12]28'!$A:$C,3,FALSE)</f>
        <v>0</v>
      </c>
      <c r="D160" s="299">
        <f>VLOOKUP(A160,'[12]28'!$A:$D,4,FALSE)</f>
        <v>0</v>
      </c>
      <c r="E160" s="307" t="str">
        <f t="shared" si="16"/>
        <v/>
      </c>
      <c r="F160" s="306" t="str">
        <f t="shared" si="13"/>
        <v>否</v>
      </c>
      <c r="G160" s="287" t="str">
        <f t="shared" si="14"/>
        <v>项</v>
      </c>
      <c r="H160" s="287">
        <f t="shared" si="15"/>
        <v>7</v>
      </c>
    </row>
    <row r="161" s="280" customFormat="true" ht="38" customHeight="true" spans="1:8">
      <c r="A161" s="298" t="s">
        <v>1691</v>
      </c>
      <c r="B161" s="297" t="s">
        <v>1692</v>
      </c>
      <c r="C161" s="299">
        <f>VLOOKUP(A161,'[12]28'!$A:$C,3,FALSE)</f>
        <v>0</v>
      </c>
      <c r="D161" s="299">
        <f>VLOOKUP(A161,'[12]28'!$A:$D,4,FALSE)</f>
        <v>0</v>
      </c>
      <c r="E161" s="307" t="str">
        <f t="shared" si="16"/>
        <v/>
      </c>
      <c r="F161" s="306" t="str">
        <f t="shared" si="13"/>
        <v>否</v>
      </c>
      <c r="G161" s="287" t="str">
        <f t="shared" si="14"/>
        <v>项</v>
      </c>
      <c r="H161" s="287">
        <f t="shared" si="15"/>
        <v>7</v>
      </c>
    </row>
    <row r="162" ht="38" customHeight="true" spans="1:8">
      <c r="A162" s="298" t="s">
        <v>1693</v>
      </c>
      <c r="B162" s="297" t="s">
        <v>1694</v>
      </c>
      <c r="C162" s="299">
        <f>VLOOKUP(A162,'[12]28'!$A:$C,3,FALSE)</f>
        <v>0</v>
      </c>
      <c r="D162" s="299">
        <f>VLOOKUP(A162,'[12]28'!$A:$D,4,FALSE)</f>
        <v>0</v>
      </c>
      <c r="E162" s="307" t="str">
        <f t="shared" si="16"/>
        <v/>
      </c>
      <c r="F162" s="306" t="str">
        <f t="shared" si="13"/>
        <v>否</v>
      </c>
      <c r="G162" s="287" t="str">
        <f t="shared" si="14"/>
        <v>项</v>
      </c>
      <c r="H162" s="287">
        <f t="shared" si="15"/>
        <v>7</v>
      </c>
    </row>
    <row r="163" ht="38" customHeight="true" spans="1:8">
      <c r="A163" s="298" t="s">
        <v>1695</v>
      </c>
      <c r="B163" s="297" t="s">
        <v>1696</v>
      </c>
      <c r="C163" s="299">
        <f>VLOOKUP(A163,'[12]28'!$A:$C,3,FALSE)</f>
        <v>0</v>
      </c>
      <c r="D163" s="299">
        <f>VLOOKUP(A163,'[12]28'!$A:$D,4,FALSE)</f>
        <v>0</v>
      </c>
      <c r="E163" s="307" t="str">
        <f t="shared" si="16"/>
        <v/>
      </c>
      <c r="F163" s="306" t="str">
        <f t="shared" si="13"/>
        <v>否</v>
      </c>
      <c r="G163" s="287" t="str">
        <f t="shared" si="14"/>
        <v>款</v>
      </c>
      <c r="H163" s="287">
        <f t="shared" si="15"/>
        <v>5</v>
      </c>
    </row>
    <row r="164" s="280" customFormat="true" ht="38" customHeight="true" spans="1:8">
      <c r="A164" s="298" t="s">
        <v>1697</v>
      </c>
      <c r="B164" s="297" t="s">
        <v>1619</v>
      </c>
      <c r="C164" s="299">
        <f>VLOOKUP(A164,'[12]28'!$A:$C,3,FALSE)</f>
        <v>0</v>
      </c>
      <c r="D164" s="299">
        <f>VLOOKUP(A164,'[12]28'!$A:$D,4,FALSE)</f>
        <v>0</v>
      </c>
      <c r="E164" s="307" t="str">
        <f t="shared" si="16"/>
        <v/>
      </c>
      <c r="F164" s="306" t="str">
        <f t="shared" si="13"/>
        <v>否</v>
      </c>
      <c r="G164" s="287" t="str">
        <f t="shared" si="14"/>
        <v>项</v>
      </c>
      <c r="H164" s="287">
        <f t="shared" si="15"/>
        <v>7</v>
      </c>
    </row>
    <row r="165" s="280" customFormat="true" ht="38" customHeight="true" spans="1:8">
      <c r="A165" s="298" t="s">
        <v>1698</v>
      </c>
      <c r="B165" s="297" t="s">
        <v>1699</v>
      </c>
      <c r="C165" s="299">
        <f>VLOOKUP(A165,'[12]28'!$A:$C,3,FALSE)</f>
        <v>0</v>
      </c>
      <c r="D165" s="299">
        <f>VLOOKUP(A165,'[12]28'!$A:$D,4,FALSE)</f>
        <v>0</v>
      </c>
      <c r="E165" s="307" t="str">
        <f t="shared" si="16"/>
        <v/>
      </c>
      <c r="F165" s="306" t="str">
        <f t="shared" si="13"/>
        <v>否</v>
      </c>
      <c r="G165" s="287" t="str">
        <f t="shared" si="14"/>
        <v>项</v>
      </c>
      <c r="H165" s="287">
        <f t="shared" si="15"/>
        <v>7</v>
      </c>
    </row>
    <row r="166" s="280" customFormat="true" ht="38" customHeight="true" spans="1:8">
      <c r="A166" s="298" t="s">
        <v>1700</v>
      </c>
      <c r="B166" s="297" t="s">
        <v>1701</v>
      </c>
      <c r="C166" s="299">
        <f>VLOOKUP(A166,'[12]28'!$A:$C,3,FALSE)</f>
        <v>150100</v>
      </c>
      <c r="D166" s="299">
        <f>VLOOKUP(A166,'[12]28'!$A:$D,4,FALSE)</f>
        <v>201100</v>
      </c>
      <c r="E166" s="307">
        <f t="shared" si="16"/>
        <v>0.34</v>
      </c>
      <c r="F166" s="306" t="str">
        <f t="shared" si="13"/>
        <v>是</v>
      </c>
      <c r="G166" s="287" t="str">
        <f t="shared" si="14"/>
        <v>款</v>
      </c>
      <c r="H166" s="287">
        <f t="shared" si="15"/>
        <v>5</v>
      </c>
    </row>
    <row r="167" s="280" customFormat="true" ht="38" customHeight="true" spans="1:8">
      <c r="A167" s="298" t="s">
        <v>1702</v>
      </c>
      <c r="B167" s="297" t="s">
        <v>1619</v>
      </c>
      <c r="C167" s="299">
        <f>VLOOKUP(A167,'[12]28'!$A:$C,3,FALSE)</f>
        <v>150100</v>
      </c>
      <c r="D167" s="299">
        <f>VLOOKUP(A167,'[12]28'!$A:$D,4,FALSE)</f>
        <v>201100</v>
      </c>
      <c r="E167" s="307">
        <f t="shared" si="16"/>
        <v>0.34</v>
      </c>
      <c r="F167" s="306" t="str">
        <f t="shared" si="13"/>
        <v>是</v>
      </c>
      <c r="G167" s="287" t="str">
        <f t="shared" si="14"/>
        <v>项</v>
      </c>
      <c r="H167" s="287">
        <f t="shared" si="15"/>
        <v>7</v>
      </c>
    </row>
    <row r="168" s="280" customFormat="true" ht="38" customHeight="true" spans="1:8">
      <c r="A168" s="298" t="s">
        <v>1703</v>
      </c>
      <c r="B168" s="297" t="s">
        <v>1704</v>
      </c>
      <c r="C168" s="299">
        <f>VLOOKUP(A168,'[12]28'!$A:$C,3,FALSE)</f>
        <v>0</v>
      </c>
      <c r="D168" s="299">
        <f>VLOOKUP(A168,'[12]28'!$A:$D,4,FALSE)</f>
        <v>0</v>
      </c>
      <c r="E168" s="307" t="str">
        <f t="shared" si="16"/>
        <v/>
      </c>
      <c r="F168" s="306" t="str">
        <f t="shared" si="13"/>
        <v>否</v>
      </c>
      <c r="G168" s="287" t="str">
        <f t="shared" si="14"/>
        <v>项</v>
      </c>
      <c r="H168" s="287">
        <f t="shared" si="15"/>
        <v>7</v>
      </c>
    </row>
    <row r="169" s="280" customFormat="true" ht="38" customHeight="true" spans="1:8">
      <c r="A169" s="298" t="s">
        <v>1705</v>
      </c>
      <c r="B169" s="297" t="s">
        <v>1706</v>
      </c>
      <c r="C169" s="299">
        <f>VLOOKUP(A169,'[12]28'!$A:$C,3,FALSE)</f>
        <v>0</v>
      </c>
      <c r="D169" s="299">
        <f>VLOOKUP(A169,'[12]28'!$A:$D,4,FALSE)</f>
        <v>0</v>
      </c>
      <c r="E169" s="307" t="str">
        <f t="shared" si="16"/>
        <v/>
      </c>
      <c r="F169" s="306" t="str">
        <f t="shared" si="13"/>
        <v>否</v>
      </c>
      <c r="G169" s="287" t="str">
        <f t="shared" si="14"/>
        <v>款</v>
      </c>
      <c r="H169" s="287">
        <f t="shared" si="15"/>
        <v>5</v>
      </c>
    </row>
    <row r="170" ht="38" customHeight="true" spans="1:8">
      <c r="A170" s="298" t="s">
        <v>1707</v>
      </c>
      <c r="B170" s="297" t="s">
        <v>1708</v>
      </c>
      <c r="C170" s="299">
        <f>VLOOKUP(A170,'[12]28'!$A:$C,3,FALSE)</f>
        <v>0</v>
      </c>
      <c r="D170" s="299">
        <f>VLOOKUP(A170,'[12]28'!$A:$D,4,FALSE)</f>
        <v>0</v>
      </c>
      <c r="E170" s="307" t="str">
        <f t="shared" si="16"/>
        <v/>
      </c>
      <c r="F170" s="306" t="str">
        <f t="shared" si="13"/>
        <v>否</v>
      </c>
      <c r="G170" s="287" t="str">
        <f t="shared" si="14"/>
        <v>款</v>
      </c>
      <c r="H170" s="287">
        <f t="shared" si="15"/>
        <v>5</v>
      </c>
    </row>
    <row r="171" ht="38" customHeight="true" spans="1:8">
      <c r="A171" s="298" t="s">
        <v>1709</v>
      </c>
      <c r="B171" s="297" t="s">
        <v>1638</v>
      </c>
      <c r="C171" s="299">
        <f>VLOOKUP(A171,'[12]28'!$A:$C,3,FALSE)</f>
        <v>0</v>
      </c>
      <c r="D171" s="299">
        <f>VLOOKUP(A171,'[12]28'!$A:$D,4,FALSE)</f>
        <v>0</v>
      </c>
      <c r="E171" s="307" t="str">
        <f t="shared" si="16"/>
        <v/>
      </c>
      <c r="F171" s="306" t="str">
        <f t="shared" si="13"/>
        <v>否</v>
      </c>
      <c r="G171" s="287" t="str">
        <f t="shared" si="14"/>
        <v>项</v>
      </c>
      <c r="H171" s="287">
        <f t="shared" si="15"/>
        <v>7</v>
      </c>
    </row>
    <row r="172" ht="38" customHeight="true" spans="1:8">
      <c r="A172" s="298" t="s">
        <v>1710</v>
      </c>
      <c r="B172" s="297" t="s">
        <v>1642</v>
      </c>
      <c r="C172" s="299">
        <f>VLOOKUP(A172,'[12]28'!$A:$C,3,FALSE)</f>
        <v>0</v>
      </c>
      <c r="D172" s="299">
        <f>VLOOKUP(A172,'[12]28'!$A:$D,4,FALSE)</f>
        <v>0</v>
      </c>
      <c r="E172" s="307" t="str">
        <f t="shared" si="16"/>
        <v/>
      </c>
      <c r="F172" s="306" t="str">
        <f t="shared" si="13"/>
        <v>否</v>
      </c>
      <c r="G172" s="287" t="str">
        <f t="shared" si="14"/>
        <v>项</v>
      </c>
      <c r="H172" s="287">
        <f t="shared" si="15"/>
        <v>7</v>
      </c>
    </row>
    <row r="173" s="280" customFormat="true" ht="38" customHeight="true" spans="1:8">
      <c r="A173" s="298" t="s">
        <v>1711</v>
      </c>
      <c r="B173" s="297" t="s">
        <v>1712</v>
      </c>
      <c r="C173" s="299">
        <f>VLOOKUP(A173,'[12]28'!$A:$C,3,FALSE)</f>
        <v>0</v>
      </c>
      <c r="D173" s="299">
        <f>VLOOKUP(A173,'[12]28'!$A:$D,4,FALSE)</f>
        <v>0</v>
      </c>
      <c r="E173" s="307" t="str">
        <f t="shared" si="16"/>
        <v/>
      </c>
      <c r="F173" s="306" t="str">
        <f t="shared" si="13"/>
        <v>否</v>
      </c>
      <c r="G173" s="287" t="str">
        <f t="shared" si="14"/>
        <v>项</v>
      </c>
      <c r="H173" s="287">
        <f t="shared" si="15"/>
        <v>7</v>
      </c>
    </row>
    <row r="174" ht="38" customHeight="true" spans="1:8">
      <c r="A174" s="294" t="s">
        <v>1713</v>
      </c>
      <c r="B174" s="295" t="s">
        <v>1714</v>
      </c>
      <c r="C174" s="332">
        <f>VLOOKUP(A174,'[12]28'!$A:$C,3,FALSE)</f>
        <v>0</v>
      </c>
      <c r="D174" s="332">
        <f>VLOOKUP(A174,'[12]28'!$A:$D,4,FALSE)</f>
        <v>0</v>
      </c>
      <c r="E174" s="348" t="str">
        <f t="shared" si="16"/>
        <v/>
      </c>
      <c r="F174" s="306" t="str">
        <f t="shared" si="13"/>
        <v>是</v>
      </c>
      <c r="G174" s="287" t="str">
        <f t="shared" si="14"/>
        <v>类</v>
      </c>
      <c r="H174" s="287">
        <f t="shared" si="15"/>
        <v>3</v>
      </c>
    </row>
    <row r="175" ht="38" customHeight="true" spans="1:8">
      <c r="A175" s="298" t="s">
        <v>1715</v>
      </c>
      <c r="B175" s="297" t="s">
        <v>1716</v>
      </c>
      <c r="C175" s="299">
        <f>VLOOKUP(A175,'[12]28'!$A:$C,3,FALSE)</f>
        <v>0</v>
      </c>
      <c r="D175" s="299">
        <f>VLOOKUP(A175,'[12]28'!$A:$D,4,FALSE)</f>
        <v>0</v>
      </c>
      <c r="E175" s="307" t="str">
        <f t="shared" si="16"/>
        <v/>
      </c>
      <c r="F175" s="306" t="str">
        <f t="shared" si="13"/>
        <v>否</v>
      </c>
      <c r="G175" s="287" t="str">
        <f t="shared" si="14"/>
        <v>款</v>
      </c>
      <c r="H175" s="287">
        <f t="shared" si="15"/>
        <v>5</v>
      </c>
    </row>
    <row r="176" ht="38" customHeight="true" spans="1:8">
      <c r="A176" s="298" t="s">
        <v>1717</v>
      </c>
      <c r="B176" s="297" t="s">
        <v>1718</v>
      </c>
      <c r="C176" s="299">
        <f>VLOOKUP(A176,'[12]28'!$A:$C,3,FALSE)</f>
        <v>0</v>
      </c>
      <c r="D176" s="299">
        <f>VLOOKUP(A176,'[12]28'!$A:$D,4,FALSE)</f>
        <v>0</v>
      </c>
      <c r="E176" s="307" t="str">
        <f t="shared" si="16"/>
        <v/>
      </c>
      <c r="F176" s="306" t="str">
        <f t="shared" si="13"/>
        <v>否</v>
      </c>
      <c r="G176" s="287" t="str">
        <f t="shared" si="14"/>
        <v>项</v>
      </c>
      <c r="H176" s="287">
        <f t="shared" si="15"/>
        <v>7</v>
      </c>
    </row>
    <row r="177" s="280" customFormat="true" ht="38" customHeight="true" spans="1:8">
      <c r="A177" s="298" t="s">
        <v>1719</v>
      </c>
      <c r="B177" s="297" t="s">
        <v>1720</v>
      </c>
      <c r="C177" s="299">
        <f>VLOOKUP(A177,'[12]28'!$A:$C,3,FALSE)</f>
        <v>0</v>
      </c>
      <c r="D177" s="299">
        <f>VLOOKUP(A177,'[12]28'!$A:$D,4,FALSE)</f>
        <v>0</v>
      </c>
      <c r="E177" s="307" t="str">
        <f t="shared" si="16"/>
        <v/>
      </c>
      <c r="F177" s="306" t="str">
        <f t="shared" si="13"/>
        <v>否</v>
      </c>
      <c r="G177" s="287" t="str">
        <f t="shared" si="14"/>
        <v>项</v>
      </c>
      <c r="H177" s="287">
        <f t="shared" si="15"/>
        <v>7</v>
      </c>
    </row>
    <row r="178" s="280" customFormat="true" ht="38" customHeight="true" spans="1:8">
      <c r="A178" s="294" t="s">
        <v>1721</v>
      </c>
      <c r="B178" s="295" t="s">
        <v>1722</v>
      </c>
      <c r="C178" s="332">
        <f>VLOOKUP(A178,'[12]28'!$A:$C,3,FALSE)</f>
        <v>348544</v>
      </c>
      <c r="D178" s="332">
        <f>VLOOKUP(A178,'[12]28'!$A:$D,4,FALSE)</f>
        <v>318699</v>
      </c>
      <c r="E178" s="348">
        <f t="shared" si="16"/>
        <v>-0.086</v>
      </c>
      <c r="F178" s="306" t="str">
        <f t="shared" si="13"/>
        <v>是</v>
      </c>
      <c r="G178" s="287" t="str">
        <f t="shared" si="14"/>
        <v>类</v>
      </c>
      <c r="H178" s="287">
        <f t="shared" si="15"/>
        <v>3</v>
      </c>
    </row>
    <row r="179" ht="38" customHeight="true" spans="1:8">
      <c r="A179" s="298" t="s">
        <v>1723</v>
      </c>
      <c r="B179" s="297" t="s">
        <v>1724</v>
      </c>
      <c r="C179" s="299">
        <f>VLOOKUP(A179,'[12]28'!$A:$C,3,FALSE)</f>
        <v>342900</v>
      </c>
      <c r="D179" s="299">
        <f>VLOOKUP(A179,'[12]28'!$A:$D,4,FALSE)</f>
        <v>308129</v>
      </c>
      <c r="E179" s="307">
        <f t="shared" ref="E179:E204" si="17">IF(C179&lt;&gt;0,D179/C179-1,"")</f>
        <v>-0.101</v>
      </c>
      <c r="F179" s="306" t="str">
        <f t="shared" si="13"/>
        <v>是</v>
      </c>
      <c r="G179" s="287" t="str">
        <f t="shared" si="14"/>
        <v>款</v>
      </c>
      <c r="H179" s="287">
        <f t="shared" si="15"/>
        <v>5</v>
      </c>
    </row>
    <row r="180" ht="38" customHeight="true" spans="1:8">
      <c r="A180" s="298" t="s">
        <v>1725</v>
      </c>
      <c r="B180" s="297" t="s">
        <v>1726</v>
      </c>
      <c r="C180" s="299">
        <f>VLOOKUP(A180,'[12]28'!$A:$C,3,FALSE)</f>
        <v>0</v>
      </c>
      <c r="D180" s="299">
        <f>VLOOKUP(A180,'[12]28'!$A:$D,4,FALSE)</f>
        <v>6997</v>
      </c>
      <c r="E180" s="307" t="str">
        <f t="shared" si="17"/>
        <v/>
      </c>
      <c r="F180" s="306" t="str">
        <f t="shared" si="13"/>
        <v>是</v>
      </c>
      <c r="G180" s="287" t="str">
        <f t="shared" si="14"/>
        <v>项</v>
      </c>
      <c r="H180" s="287">
        <f t="shared" si="15"/>
        <v>7</v>
      </c>
    </row>
    <row r="181" s="280" customFormat="true" ht="38" customHeight="true" spans="1:8">
      <c r="A181" s="298" t="s">
        <v>1727</v>
      </c>
      <c r="B181" s="297" t="s">
        <v>1728</v>
      </c>
      <c r="C181" s="299">
        <f>VLOOKUP(A181,'[12]28'!$A:$C,3,FALSE)</f>
        <v>342900</v>
      </c>
      <c r="D181" s="299">
        <f>VLOOKUP(A181,'[12]28'!$A:$D,4,FALSE)</f>
        <v>298900</v>
      </c>
      <c r="E181" s="307">
        <f t="shared" si="17"/>
        <v>-0.128</v>
      </c>
      <c r="F181" s="306" t="str">
        <f t="shared" si="13"/>
        <v>是</v>
      </c>
      <c r="G181" s="287" t="str">
        <f t="shared" si="14"/>
        <v>项</v>
      </c>
      <c r="H181" s="287">
        <f t="shared" si="15"/>
        <v>7</v>
      </c>
    </row>
    <row r="182" s="280" customFormat="true" ht="38" customHeight="true" spans="1:8">
      <c r="A182" s="298" t="s">
        <v>1729</v>
      </c>
      <c r="B182" s="297" t="s">
        <v>1730</v>
      </c>
      <c r="C182" s="299">
        <f>VLOOKUP(A182,'[12]28'!$A:$C,3,FALSE)</f>
        <v>0</v>
      </c>
      <c r="D182" s="299">
        <f>VLOOKUP(A182,'[12]28'!$A:$D,4,FALSE)</f>
        <v>2232</v>
      </c>
      <c r="E182" s="307" t="str">
        <f t="shared" si="17"/>
        <v/>
      </c>
      <c r="F182" s="306" t="str">
        <f t="shared" si="13"/>
        <v>是</v>
      </c>
      <c r="G182" s="287" t="str">
        <f t="shared" si="14"/>
        <v>项</v>
      </c>
      <c r="H182" s="287">
        <f t="shared" si="15"/>
        <v>7</v>
      </c>
    </row>
    <row r="183" ht="38" customHeight="true" spans="1:8">
      <c r="A183" s="298" t="s">
        <v>1731</v>
      </c>
      <c r="B183" s="297" t="s">
        <v>1732</v>
      </c>
      <c r="C183" s="299">
        <f>VLOOKUP(A183,'[12]28'!$A:$C,3,FALSE)</f>
        <v>230</v>
      </c>
      <c r="D183" s="299">
        <f>VLOOKUP(A183,'[12]28'!$A:$D,4,FALSE)</f>
        <v>101</v>
      </c>
      <c r="E183" s="307">
        <f t="shared" si="17"/>
        <v>-0.561</v>
      </c>
      <c r="F183" s="306" t="str">
        <f t="shared" si="13"/>
        <v>是</v>
      </c>
      <c r="G183" s="287" t="str">
        <f t="shared" si="14"/>
        <v>款</v>
      </c>
      <c r="H183" s="287">
        <f t="shared" si="15"/>
        <v>5</v>
      </c>
    </row>
    <row r="184" s="280" customFormat="true" ht="38" customHeight="true" spans="1:8">
      <c r="A184" s="298" t="s">
        <v>1733</v>
      </c>
      <c r="B184" s="297" t="s">
        <v>1734</v>
      </c>
      <c r="C184" s="299">
        <f>VLOOKUP(A184,'[12]28'!$A:$C,3,FALSE)</f>
        <v>0</v>
      </c>
      <c r="D184" s="299">
        <f>VLOOKUP(A184,'[12]28'!$A:$D,4,FALSE)</f>
        <v>0</v>
      </c>
      <c r="E184" s="307" t="str">
        <f t="shared" si="17"/>
        <v/>
      </c>
      <c r="F184" s="306" t="str">
        <f t="shared" si="13"/>
        <v>否</v>
      </c>
      <c r="G184" s="287" t="str">
        <f t="shared" si="14"/>
        <v>项</v>
      </c>
      <c r="H184" s="287">
        <f t="shared" si="15"/>
        <v>7</v>
      </c>
    </row>
    <row r="185" ht="38" customHeight="true" spans="1:8">
      <c r="A185" s="298" t="s">
        <v>1735</v>
      </c>
      <c r="B185" s="297" t="s">
        <v>1736</v>
      </c>
      <c r="C185" s="299">
        <f>VLOOKUP(A185,'[12]28'!$A:$C,3,FALSE)</f>
        <v>0</v>
      </c>
      <c r="D185" s="299">
        <f>VLOOKUP(A185,'[12]28'!$A:$D,4,FALSE)</f>
        <v>0</v>
      </c>
      <c r="E185" s="307" t="str">
        <f t="shared" si="17"/>
        <v/>
      </c>
      <c r="F185" s="306" t="str">
        <f t="shared" si="13"/>
        <v>否</v>
      </c>
      <c r="G185" s="287" t="str">
        <f t="shared" si="14"/>
        <v>项</v>
      </c>
      <c r="H185" s="287">
        <f t="shared" si="15"/>
        <v>7</v>
      </c>
    </row>
    <row r="186" ht="38" customHeight="true" spans="1:8">
      <c r="A186" s="298" t="s">
        <v>1737</v>
      </c>
      <c r="B186" s="297" t="s">
        <v>1738</v>
      </c>
      <c r="C186" s="299">
        <f>VLOOKUP(A186,'[12]28'!$A:$C,3,FALSE)</f>
        <v>229</v>
      </c>
      <c r="D186" s="299">
        <f>VLOOKUP(A186,'[12]28'!$A:$D,4,FALSE)</f>
        <v>0</v>
      </c>
      <c r="E186" s="307">
        <f t="shared" si="17"/>
        <v>-1</v>
      </c>
      <c r="F186" s="306" t="str">
        <f t="shared" si="13"/>
        <v>是</v>
      </c>
      <c r="G186" s="287" t="str">
        <f t="shared" si="14"/>
        <v>项</v>
      </c>
      <c r="H186" s="287">
        <f t="shared" si="15"/>
        <v>7</v>
      </c>
    </row>
    <row r="187" ht="38" customHeight="true" spans="1:8">
      <c r="A187" s="298" t="s">
        <v>1739</v>
      </c>
      <c r="B187" s="297" t="s">
        <v>1740</v>
      </c>
      <c r="C187" s="299">
        <f>VLOOKUP(A187,'[12]28'!$A:$C,3,FALSE)</f>
        <v>0</v>
      </c>
      <c r="D187" s="299">
        <f>VLOOKUP(A187,'[12]28'!$A:$D,4,FALSE)</f>
        <v>0</v>
      </c>
      <c r="E187" s="307" t="str">
        <f t="shared" si="17"/>
        <v/>
      </c>
      <c r="F187" s="306" t="str">
        <f t="shared" si="13"/>
        <v>否</v>
      </c>
      <c r="G187" s="287" t="str">
        <f t="shared" si="14"/>
        <v>项</v>
      </c>
      <c r="H187" s="287">
        <f t="shared" si="15"/>
        <v>7</v>
      </c>
    </row>
    <row r="188" ht="38" customHeight="true" spans="1:8">
      <c r="A188" s="298" t="s">
        <v>1741</v>
      </c>
      <c r="B188" s="297" t="s">
        <v>1742</v>
      </c>
      <c r="C188" s="299">
        <f>VLOOKUP(A188,'[12]28'!$A:$C,3,FALSE)</f>
        <v>0</v>
      </c>
      <c r="D188" s="299">
        <f>VLOOKUP(A188,'[12]28'!$A:$D,4,FALSE)</f>
        <v>0</v>
      </c>
      <c r="E188" s="307" t="str">
        <f t="shared" si="17"/>
        <v/>
      </c>
      <c r="F188" s="306" t="str">
        <f t="shared" si="13"/>
        <v>否</v>
      </c>
      <c r="G188" s="287" t="str">
        <f t="shared" si="14"/>
        <v>项</v>
      </c>
      <c r="H188" s="287">
        <f t="shared" si="15"/>
        <v>7</v>
      </c>
    </row>
    <row r="189" ht="38" customHeight="true" spans="1:8">
      <c r="A189" s="298" t="s">
        <v>1743</v>
      </c>
      <c r="B189" s="297" t="s">
        <v>1744</v>
      </c>
      <c r="C189" s="299">
        <f>VLOOKUP(A189,'[12]28'!$A:$C,3,FALSE)</f>
        <v>0</v>
      </c>
      <c r="D189" s="299">
        <f>VLOOKUP(A189,'[12]28'!$A:$D,4,FALSE)</f>
        <v>0</v>
      </c>
      <c r="E189" s="307" t="str">
        <f t="shared" si="17"/>
        <v/>
      </c>
      <c r="F189" s="306" t="str">
        <f t="shared" si="13"/>
        <v>否</v>
      </c>
      <c r="G189" s="287" t="str">
        <f t="shared" si="14"/>
        <v>项</v>
      </c>
      <c r="H189" s="287">
        <f t="shared" si="15"/>
        <v>7</v>
      </c>
    </row>
    <row r="190" s="280" customFormat="true" ht="38" customHeight="true" spans="1:8">
      <c r="A190" s="298" t="s">
        <v>1745</v>
      </c>
      <c r="B190" s="297" t="s">
        <v>1746</v>
      </c>
      <c r="C190" s="299">
        <f>VLOOKUP(A190,'[12]28'!$A:$C,3,FALSE)</f>
        <v>1</v>
      </c>
      <c r="D190" s="299">
        <f>VLOOKUP(A190,'[12]28'!$A:$D,4,FALSE)</f>
        <v>101</v>
      </c>
      <c r="E190" s="307">
        <f t="shared" si="17"/>
        <v>100</v>
      </c>
      <c r="F190" s="306" t="str">
        <f t="shared" si="13"/>
        <v>是</v>
      </c>
      <c r="G190" s="287" t="str">
        <f t="shared" si="14"/>
        <v>项</v>
      </c>
      <c r="H190" s="287">
        <f t="shared" si="15"/>
        <v>7</v>
      </c>
    </row>
    <row r="191" ht="38" customHeight="true" spans="1:8">
      <c r="A191" s="298" t="s">
        <v>1747</v>
      </c>
      <c r="B191" s="297" t="s">
        <v>1748</v>
      </c>
      <c r="C191" s="299">
        <f>VLOOKUP(A191,'[12]28'!$A:$C,3,FALSE)</f>
        <v>0</v>
      </c>
      <c r="D191" s="299">
        <f>VLOOKUP(A191,'[12]28'!$A:$D,4,FALSE)</f>
        <v>0</v>
      </c>
      <c r="E191" s="307" t="str">
        <f t="shared" si="17"/>
        <v/>
      </c>
      <c r="F191" s="306" t="str">
        <f t="shared" si="13"/>
        <v>否</v>
      </c>
      <c r="G191" s="287" t="str">
        <f t="shared" si="14"/>
        <v>项</v>
      </c>
      <c r="H191" s="287">
        <f t="shared" si="15"/>
        <v>7</v>
      </c>
    </row>
    <row r="192" ht="38" customHeight="true" spans="1:8">
      <c r="A192" s="298" t="s">
        <v>1749</v>
      </c>
      <c r="B192" s="297" t="s">
        <v>1750</v>
      </c>
      <c r="C192" s="299">
        <f>VLOOKUP(A192,'[12]28'!$A:$C,3,FALSE)</f>
        <v>5414</v>
      </c>
      <c r="D192" s="299">
        <f>VLOOKUP(A192,'[12]28'!$A:$D,4,FALSE)</f>
        <v>10469</v>
      </c>
      <c r="E192" s="307">
        <f t="shared" si="17"/>
        <v>0.934</v>
      </c>
      <c r="F192" s="306" t="str">
        <f t="shared" si="13"/>
        <v>是</v>
      </c>
      <c r="G192" s="287" t="str">
        <f t="shared" si="14"/>
        <v>款</v>
      </c>
      <c r="H192" s="287">
        <f t="shared" si="15"/>
        <v>5</v>
      </c>
    </row>
    <row r="193" ht="38" customHeight="true" spans="1:8">
      <c r="A193" s="309">
        <v>2296001</v>
      </c>
      <c r="B193" s="297" t="s">
        <v>1751</v>
      </c>
      <c r="C193" s="299">
        <f>VLOOKUP(A193,'[12]28'!$A:$C,3,FALSE)</f>
        <v>0</v>
      </c>
      <c r="D193" s="299">
        <f>VLOOKUP(A193,'[12]28'!$A:$D,4,FALSE)</f>
        <v>0</v>
      </c>
      <c r="E193" s="307" t="str">
        <f t="shared" si="17"/>
        <v/>
      </c>
      <c r="F193" s="306" t="str">
        <f t="shared" si="13"/>
        <v>否</v>
      </c>
      <c r="G193" s="287" t="str">
        <f t="shared" si="14"/>
        <v>项</v>
      </c>
      <c r="H193" s="287">
        <f t="shared" si="15"/>
        <v>7</v>
      </c>
    </row>
    <row r="194" s="280" customFormat="true" ht="38" customHeight="true" spans="1:8">
      <c r="A194" s="298" t="s">
        <v>1752</v>
      </c>
      <c r="B194" s="297" t="s">
        <v>1753</v>
      </c>
      <c r="C194" s="299">
        <f>VLOOKUP(A194,'[12]28'!$A:$C,3,FALSE)</f>
        <v>1338</v>
      </c>
      <c r="D194" s="299">
        <f>VLOOKUP(A194,'[12]28'!$A:$D,4,FALSE)</f>
        <v>4043</v>
      </c>
      <c r="E194" s="307">
        <f t="shared" si="17"/>
        <v>2.022</v>
      </c>
      <c r="F194" s="306" t="str">
        <f t="shared" si="13"/>
        <v>是</v>
      </c>
      <c r="G194" s="287" t="str">
        <f t="shared" si="14"/>
        <v>项</v>
      </c>
      <c r="H194" s="287">
        <f t="shared" si="15"/>
        <v>7</v>
      </c>
    </row>
    <row r="195" ht="38" customHeight="true" spans="1:8">
      <c r="A195" s="298" t="s">
        <v>1754</v>
      </c>
      <c r="B195" s="297" t="s">
        <v>1755</v>
      </c>
      <c r="C195" s="299">
        <f>VLOOKUP(A195,'[12]28'!$A:$C,3,FALSE)</f>
        <v>1741</v>
      </c>
      <c r="D195" s="299">
        <f>VLOOKUP(A195,'[12]28'!$A:$D,4,FALSE)</f>
        <v>0</v>
      </c>
      <c r="E195" s="307">
        <f t="shared" si="17"/>
        <v>-1</v>
      </c>
      <c r="F195" s="306" t="str">
        <f t="shared" si="13"/>
        <v>是</v>
      </c>
      <c r="G195" s="287" t="str">
        <f t="shared" si="14"/>
        <v>项</v>
      </c>
      <c r="H195" s="287">
        <f t="shared" si="15"/>
        <v>7</v>
      </c>
    </row>
    <row r="196" ht="38" customHeight="true" spans="1:8">
      <c r="A196" s="298" t="s">
        <v>1756</v>
      </c>
      <c r="B196" s="297" t="s">
        <v>1757</v>
      </c>
      <c r="C196" s="299">
        <f>VLOOKUP(A196,'[12]28'!$A:$C,3,FALSE)</f>
        <v>10</v>
      </c>
      <c r="D196" s="299">
        <f>VLOOKUP(A196,'[12]28'!$A:$D,4,FALSE)</f>
        <v>30</v>
      </c>
      <c r="E196" s="307">
        <f t="shared" si="17"/>
        <v>2</v>
      </c>
      <c r="F196" s="306" t="str">
        <f t="shared" ref="F196:F259" si="18">IF(LEN(A196)=3,"是",IF(B196&lt;&gt;"",IF(SUM(C196:D196)&lt;&gt;0,"是","否"),"是"))</f>
        <v>是</v>
      </c>
      <c r="G196" s="287" t="str">
        <f t="shared" ref="G196:G259" si="19">IF(LEN(A196)=3,"类",IF(LEN(A196)=5,"款","项"))</f>
        <v>项</v>
      </c>
      <c r="H196" s="287">
        <f t="shared" si="15"/>
        <v>7</v>
      </c>
    </row>
    <row r="197" ht="38" customHeight="true" spans="1:8">
      <c r="A197" s="298" t="s">
        <v>1758</v>
      </c>
      <c r="B197" s="297" t="s">
        <v>1759</v>
      </c>
      <c r="C197" s="299">
        <f>VLOOKUP(A197,'[12]28'!$A:$C,3,FALSE)</f>
        <v>0</v>
      </c>
      <c r="D197" s="299">
        <f>VLOOKUP(A197,'[12]28'!$A:$D,4,FALSE)</f>
        <v>0</v>
      </c>
      <c r="E197" s="307" t="str">
        <f t="shared" si="17"/>
        <v/>
      </c>
      <c r="F197" s="306" t="str">
        <f t="shared" si="18"/>
        <v>否</v>
      </c>
      <c r="G197" s="287" t="str">
        <f t="shared" si="19"/>
        <v>项</v>
      </c>
      <c r="H197" s="287">
        <f t="shared" ref="H197:H260" si="20">LEN(A197)</f>
        <v>7</v>
      </c>
    </row>
    <row r="198" ht="38" customHeight="true" spans="1:8">
      <c r="A198" s="298" t="s">
        <v>1760</v>
      </c>
      <c r="B198" s="297" t="s">
        <v>1761</v>
      </c>
      <c r="C198" s="299">
        <f>VLOOKUP(A198,'[12]28'!$A:$C,3,FALSE)</f>
        <v>271</v>
      </c>
      <c r="D198" s="299">
        <f>VLOOKUP(A198,'[12]28'!$A:$D,4,FALSE)</f>
        <v>647</v>
      </c>
      <c r="E198" s="307">
        <f t="shared" si="17"/>
        <v>1.387</v>
      </c>
      <c r="F198" s="306" t="str">
        <f t="shared" si="18"/>
        <v>是</v>
      </c>
      <c r="G198" s="287" t="str">
        <f t="shared" si="19"/>
        <v>项</v>
      </c>
      <c r="H198" s="287">
        <f t="shared" si="20"/>
        <v>7</v>
      </c>
    </row>
    <row r="199" s="280" customFormat="true" ht="38" customHeight="true" spans="1:8">
      <c r="A199" s="298" t="s">
        <v>1762</v>
      </c>
      <c r="B199" s="297" t="s">
        <v>1763</v>
      </c>
      <c r="C199" s="299">
        <f>VLOOKUP(A199,'[12]28'!$A:$C,3,FALSE)</f>
        <v>0</v>
      </c>
      <c r="D199" s="299">
        <f>VLOOKUP(A199,'[12]28'!$A:$D,4,FALSE)</f>
        <v>0</v>
      </c>
      <c r="E199" s="307" t="str">
        <f t="shared" si="17"/>
        <v/>
      </c>
      <c r="F199" s="306" t="str">
        <f t="shared" si="18"/>
        <v>否</v>
      </c>
      <c r="G199" s="287" t="str">
        <f t="shared" si="19"/>
        <v>项</v>
      </c>
      <c r="H199" s="287">
        <f t="shared" si="20"/>
        <v>7</v>
      </c>
    </row>
    <row r="200" s="280" customFormat="true" ht="38" customHeight="true" spans="1:8">
      <c r="A200" s="298" t="s">
        <v>1764</v>
      </c>
      <c r="B200" s="297" t="s">
        <v>1765</v>
      </c>
      <c r="C200" s="299">
        <f>VLOOKUP(A200,'[12]28'!$A:$C,3,FALSE)</f>
        <v>0</v>
      </c>
      <c r="D200" s="299">
        <f>VLOOKUP(A200,'[12]28'!$A:$D,4,FALSE)</f>
        <v>0</v>
      </c>
      <c r="E200" s="307" t="str">
        <f t="shared" si="17"/>
        <v/>
      </c>
      <c r="F200" s="306" t="str">
        <f t="shared" si="18"/>
        <v>否</v>
      </c>
      <c r="G200" s="287" t="str">
        <f t="shared" si="19"/>
        <v>项</v>
      </c>
      <c r="H200" s="287">
        <f t="shared" si="20"/>
        <v>7</v>
      </c>
    </row>
    <row r="201" s="280" customFormat="true" ht="38" customHeight="true" spans="1:8">
      <c r="A201" s="298" t="s">
        <v>1766</v>
      </c>
      <c r="B201" s="297" t="s">
        <v>1767</v>
      </c>
      <c r="C201" s="299">
        <f>VLOOKUP(A201,'[12]28'!$A:$C,3,FALSE)</f>
        <v>0</v>
      </c>
      <c r="D201" s="299">
        <f>VLOOKUP(A201,'[12]28'!$A:$D,4,FALSE)</f>
        <v>0</v>
      </c>
      <c r="E201" s="307" t="str">
        <f t="shared" si="17"/>
        <v/>
      </c>
      <c r="F201" s="306" t="str">
        <f t="shared" si="18"/>
        <v>否</v>
      </c>
      <c r="G201" s="287" t="str">
        <f t="shared" si="19"/>
        <v>项</v>
      </c>
      <c r="H201" s="287">
        <f t="shared" si="20"/>
        <v>7</v>
      </c>
    </row>
    <row r="202" ht="38" customHeight="true" spans="1:8">
      <c r="A202" s="298" t="s">
        <v>1768</v>
      </c>
      <c r="B202" s="297" t="s">
        <v>1769</v>
      </c>
      <c r="C202" s="299">
        <f>VLOOKUP(A202,'[12]28'!$A:$C,3,FALSE)</f>
        <v>482</v>
      </c>
      <c r="D202" s="299">
        <f>VLOOKUP(A202,'[12]28'!$A:$D,4,FALSE)</f>
        <v>179</v>
      </c>
      <c r="E202" s="307">
        <f t="shared" si="17"/>
        <v>-0.629</v>
      </c>
      <c r="F202" s="306" t="str">
        <f t="shared" si="18"/>
        <v>是</v>
      </c>
      <c r="G202" s="287" t="str">
        <f t="shared" si="19"/>
        <v>项</v>
      </c>
      <c r="H202" s="287">
        <f t="shared" si="20"/>
        <v>7</v>
      </c>
    </row>
    <row r="203" s="280" customFormat="true" ht="38" customHeight="true" spans="1:8">
      <c r="A203" s="298" t="s">
        <v>1770</v>
      </c>
      <c r="B203" s="297" t="s">
        <v>1771</v>
      </c>
      <c r="C203" s="299">
        <f>VLOOKUP(A203,'[12]28'!$A:$C,3,FALSE)</f>
        <v>1572</v>
      </c>
      <c r="D203" s="299">
        <f>VLOOKUP(A203,'[12]28'!$A:$D,4,FALSE)</f>
        <v>3367</v>
      </c>
      <c r="E203" s="307">
        <f t="shared" si="17"/>
        <v>1.142</v>
      </c>
      <c r="F203" s="306" t="str">
        <f t="shared" si="18"/>
        <v>是</v>
      </c>
      <c r="G203" s="287" t="str">
        <f t="shared" si="19"/>
        <v>项</v>
      </c>
      <c r="H203" s="287">
        <f t="shared" si="20"/>
        <v>7</v>
      </c>
    </row>
    <row r="204" s="280" customFormat="true" ht="38" customHeight="true" spans="1:8">
      <c r="A204" s="294" t="s">
        <v>1772</v>
      </c>
      <c r="B204" s="295" t="s">
        <v>1773</v>
      </c>
      <c r="C204" s="332">
        <f>VLOOKUP(A204,'[12]28'!$A:$C,3,FALSE)</f>
        <v>76225</v>
      </c>
      <c r="D204" s="332">
        <f>VLOOKUP(A204,'[12]28'!$A:$D,4,FALSE)</f>
        <v>110643</v>
      </c>
      <c r="E204" s="348">
        <f t="shared" si="17"/>
        <v>0.452</v>
      </c>
      <c r="F204" s="306" t="str">
        <f t="shared" si="18"/>
        <v>是</v>
      </c>
      <c r="G204" s="287" t="str">
        <f t="shared" si="19"/>
        <v>类</v>
      </c>
      <c r="H204" s="287">
        <f t="shared" si="20"/>
        <v>3</v>
      </c>
    </row>
    <row r="205" s="280" customFormat="true" ht="38" customHeight="true" spans="1:8">
      <c r="A205" s="298" t="s">
        <v>1774</v>
      </c>
      <c r="B205" s="297" t="s">
        <v>1775</v>
      </c>
      <c r="C205" s="299">
        <f>VLOOKUP(A205,'[12]28'!$A:$C,3,FALSE)</f>
        <v>0</v>
      </c>
      <c r="D205" s="299">
        <f>VLOOKUP(A205,'[12]28'!$A:$D,4,FALSE)</f>
        <v>0</v>
      </c>
      <c r="E205" s="307" t="str">
        <f t="shared" ref="E205:E221" si="21">IF(C205&lt;&gt;0,D205/C205-1,"")</f>
        <v/>
      </c>
      <c r="F205" s="306" t="str">
        <f t="shared" si="18"/>
        <v>否</v>
      </c>
      <c r="G205" s="287" t="str">
        <f t="shared" si="19"/>
        <v>项</v>
      </c>
      <c r="H205" s="287">
        <f t="shared" si="20"/>
        <v>7</v>
      </c>
    </row>
    <row r="206" s="280" customFormat="true" ht="38" customHeight="true" spans="1:8">
      <c r="A206" s="298" t="s">
        <v>1776</v>
      </c>
      <c r="B206" s="297" t="s">
        <v>1777</v>
      </c>
      <c r="C206" s="299">
        <f>VLOOKUP(A206,'[12]28'!$A:$C,3,FALSE)</f>
        <v>0</v>
      </c>
      <c r="D206" s="299">
        <f>VLOOKUP(A206,'[12]28'!$A:$D,4,FALSE)</f>
        <v>0</v>
      </c>
      <c r="E206" s="307" t="str">
        <f t="shared" si="21"/>
        <v/>
      </c>
      <c r="F206" s="306" t="str">
        <f t="shared" si="18"/>
        <v>否</v>
      </c>
      <c r="G206" s="287" t="str">
        <f t="shared" si="19"/>
        <v>项</v>
      </c>
      <c r="H206" s="287">
        <f t="shared" si="20"/>
        <v>7</v>
      </c>
    </row>
    <row r="207" s="280" customFormat="true" ht="38" customHeight="true" spans="1:8">
      <c r="A207" s="298" t="s">
        <v>1778</v>
      </c>
      <c r="B207" s="297" t="s">
        <v>1779</v>
      </c>
      <c r="C207" s="299">
        <f>VLOOKUP(A207,'[12]28'!$A:$C,3,FALSE)</f>
        <v>0</v>
      </c>
      <c r="D207" s="299">
        <f>VLOOKUP(A207,'[12]28'!$A:$D,4,FALSE)</f>
        <v>0</v>
      </c>
      <c r="E207" s="307" t="str">
        <f t="shared" si="21"/>
        <v/>
      </c>
      <c r="F207" s="306" t="str">
        <f t="shared" si="18"/>
        <v>否</v>
      </c>
      <c r="G207" s="287" t="str">
        <f t="shared" si="19"/>
        <v>项</v>
      </c>
      <c r="H207" s="287">
        <f t="shared" si="20"/>
        <v>7</v>
      </c>
    </row>
    <row r="208" s="280" customFormat="true" ht="38" customHeight="true" spans="1:8">
      <c r="A208" s="298" t="s">
        <v>1780</v>
      </c>
      <c r="B208" s="297" t="s">
        <v>1781</v>
      </c>
      <c r="C208" s="299">
        <f>VLOOKUP(A208,'[12]28'!$A:$C,3,FALSE)</f>
        <v>38745</v>
      </c>
      <c r="D208" s="299">
        <f>VLOOKUP(A208,'[12]28'!$A:$D,4,FALSE)</f>
        <v>42639</v>
      </c>
      <c r="E208" s="307">
        <f t="shared" si="21"/>
        <v>0.101</v>
      </c>
      <c r="F208" s="306" t="str">
        <f t="shared" si="18"/>
        <v>是</v>
      </c>
      <c r="G208" s="287" t="str">
        <f t="shared" si="19"/>
        <v>项</v>
      </c>
      <c r="H208" s="287">
        <f t="shared" si="20"/>
        <v>7</v>
      </c>
    </row>
    <row r="209" s="280" customFormat="true" ht="38" customHeight="true" spans="1:8">
      <c r="A209" s="298" t="s">
        <v>1782</v>
      </c>
      <c r="B209" s="297" t="s">
        <v>1783</v>
      </c>
      <c r="C209" s="299">
        <f>VLOOKUP(A209,'[12]28'!$A:$C,3,FALSE)</f>
        <v>0</v>
      </c>
      <c r="D209" s="299">
        <f>VLOOKUP(A209,'[12]28'!$A:$D,4,FALSE)</f>
        <v>0</v>
      </c>
      <c r="E209" s="307" t="str">
        <f t="shared" si="21"/>
        <v/>
      </c>
      <c r="F209" s="306" t="str">
        <f t="shared" si="18"/>
        <v>否</v>
      </c>
      <c r="G209" s="287" t="str">
        <f t="shared" si="19"/>
        <v>项</v>
      </c>
      <c r="H209" s="287">
        <f t="shared" si="20"/>
        <v>7</v>
      </c>
    </row>
    <row r="210" ht="38" customHeight="true" spans="1:8">
      <c r="A210" s="298" t="s">
        <v>1784</v>
      </c>
      <c r="B210" s="297" t="s">
        <v>1785</v>
      </c>
      <c r="C210" s="299">
        <f>VLOOKUP(A210,'[12]28'!$A:$C,3,FALSE)</f>
        <v>0</v>
      </c>
      <c r="D210" s="299">
        <f>VLOOKUP(A210,'[12]28'!$A:$D,4,FALSE)</f>
        <v>0</v>
      </c>
      <c r="E210" s="307" t="str">
        <f t="shared" si="21"/>
        <v/>
      </c>
      <c r="F210" s="306" t="str">
        <f t="shared" si="18"/>
        <v>否</v>
      </c>
      <c r="G210" s="287" t="str">
        <f t="shared" si="19"/>
        <v>项</v>
      </c>
      <c r="H210" s="287">
        <f t="shared" si="20"/>
        <v>7</v>
      </c>
    </row>
    <row r="211" ht="38" customHeight="true" spans="1:8">
      <c r="A211" s="298" t="s">
        <v>1786</v>
      </c>
      <c r="B211" s="297" t="s">
        <v>1787</v>
      </c>
      <c r="C211" s="299">
        <f>VLOOKUP(A211,'[12]28'!$A:$C,3,FALSE)</f>
        <v>0</v>
      </c>
      <c r="D211" s="299">
        <f>VLOOKUP(A211,'[12]28'!$A:$D,4,FALSE)</f>
        <v>0</v>
      </c>
      <c r="E211" s="307" t="str">
        <f t="shared" si="21"/>
        <v/>
      </c>
      <c r="F211" s="306" t="str">
        <f t="shared" si="18"/>
        <v>否</v>
      </c>
      <c r="G211" s="287" t="str">
        <f t="shared" si="19"/>
        <v>项</v>
      </c>
      <c r="H211" s="287">
        <f t="shared" si="20"/>
        <v>7</v>
      </c>
    </row>
    <row r="212" ht="38" customHeight="true" spans="1:8">
      <c r="A212" s="298" t="s">
        <v>1788</v>
      </c>
      <c r="B212" s="297" t="s">
        <v>1789</v>
      </c>
      <c r="C212" s="299">
        <f>VLOOKUP(A212,'[12]28'!$A:$C,3,FALSE)</f>
        <v>0</v>
      </c>
      <c r="D212" s="299">
        <f>VLOOKUP(A212,'[12]28'!$A:$D,4,FALSE)</f>
        <v>0</v>
      </c>
      <c r="E212" s="307" t="str">
        <f t="shared" si="21"/>
        <v/>
      </c>
      <c r="F212" s="306" t="str">
        <f t="shared" si="18"/>
        <v>否</v>
      </c>
      <c r="G212" s="287" t="str">
        <f t="shared" si="19"/>
        <v>项</v>
      </c>
      <c r="H212" s="287">
        <f t="shared" si="20"/>
        <v>7</v>
      </c>
    </row>
    <row r="213" ht="38" customHeight="true" spans="1:8">
      <c r="A213" s="298" t="s">
        <v>1790</v>
      </c>
      <c r="B213" s="297" t="s">
        <v>1791</v>
      </c>
      <c r="C213" s="299">
        <f>VLOOKUP(A213,'[12]28'!$A:$C,3,FALSE)</f>
        <v>0</v>
      </c>
      <c r="D213" s="299">
        <f>VLOOKUP(A213,'[12]28'!$A:$D,4,FALSE)</f>
        <v>0</v>
      </c>
      <c r="E213" s="307" t="str">
        <f t="shared" si="21"/>
        <v/>
      </c>
      <c r="F213" s="306" t="str">
        <f t="shared" si="18"/>
        <v>否</v>
      </c>
      <c r="G213" s="287" t="str">
        <f t="shared" si="19"/>
        <v>项</v>
      </c>
      <c r="H213" s="287">
        <f t="shared" si="20"/>
        <v>7</v>
      </c>
    </row>
    <row r="214" ht="38" customHeight="true" spans="1:8">
      <c r="A214" s="298" t="s">
        <v>1792</v>
      </c>
      <c r="B214" s="297" t="s">
        <v>1793</v>
      </c>
      <c r="C214" s="299">
        <f>VLOOKUP(A214,'[12]28'!$A:$C,3,FALSE)</f>
        <v>0</v>
      </c>
      <c r="D214" s="299">
        <f>VLOOKUP(A214,'[12]28'!$A:$D,4,FALSE)</f>
        <v>0</v>
      </c>
      <c r="E214" s="307" t="str">
        <f t="shared" si="21"/>
        <v/>
      </c>
      <c r="F214" s="306" t="str">
        <f t="shared" si="18"/>
        <v>否</v>
      </c>
      <c r="G214" s="287" t="str">
        <f t="shared" si="19"/>
        <v>项</v>
      </c>
      <c r="H214" s="287">
        <f t="shared" si="20"/>
        <v>7</v>
      </c>
    </row>
    <row r="215" ht="38" customHeight="true" spans="1:8">
      <c r="A215" s="298" t="s">
        <v>1794</v>
      </c>
      <c r="B215" s="297" t="s">
        <v>1795</v>
      </c>
      <c r="C215" s="299">
        <f>VLOOKUP(A215,'[12]28'!$A:$C,3,FALSE)</f>
        <v>0</v>
      </c>
      <c r="D215" s="299">
        <f>VLOOKUP(A215,'[12]28'!$A:$D,4,FALSE)</f>
        <v>0</v>
      </c>
      <c r="E215" s="307" t="str">
        <f t="shared" si="21"/>
        <v/>
      </c>
      <c r="F215" s="306" t="str">
        <f t="shared" si="18"/>
        <v>否</v>
      </c>
      <c r="G215" s="287" t="str">
        <f t="shared" si="19"/>
        <v>项</v>
      </c>
      <c r="H215" s="287">
        <f t="shared" si="20"/>
        <v>7</v>
      </c>
    </row>
    <row r="216" ht="38" customHeight="true" spans="1:8">
      <c r="A216" s="298" t="s">
        <v>1796</v>
      </c>
      <c r="B216" s="297" t="s">
        <v>1797</v>
      </c>
      <c r="C216" s="299">
        <f>VLOOKUP(A216,'[12]28'!$A:$C,3,FALSE)</f>
        <v>7854</v>
      </c>
      <c r="D216" s="299">
        <f>VLOOKUP(A216,'[12]28'!$A:$D,4,FALSE)</f>
        <v>7854</v>
      </c>
      <c r="E216" s="307">
        <f t="shared" si="21"/>
        <v>0</v>
      </c>
      <c r="F216" s="306" t="str">
        <f t="shared" si="18"/>
        <v>是</v>
      </c>
      <c r="G216" s="287" t="str">
        <f t="shared" si="19"/>
        <v>项</v>
      </c>
      <c r="H216" s="287">
        <f t="shared" si="20"/>
        <v>7</v>
      </c>
    </row>
    <row r="217" s="280" customFormat="true" ht="38" customHeight="true" spans="1:8">
      <c r="A217" s="298" t="s">
        <v>1798</v>
      </c>
      <c r="B217" s="297" t="s">
        <v>1799</v>
      </c>
      <c r="C217" s="299">
        <f>VLOOKUP(A217,'[12]28'!$A:$C,3,FALSE)</f>
        <v>1191</v>
      </c>
      <c r="D217" s="299">
        <f>VLOOKUP(A217,'[12]28'!$A:$D,4,FALSE)</f>
        <v>11107</v>
      </c>
      <c r="E217" s="307">
        <f t="shared" si="21"/>
        <v>8.326</v>
      </c>
      <c r="F217" s="306" t="str">
        <f t="shared" si="18"/>
        <v>是</v>
      </c>
      <c r="G217" s="287" t="str">
        <f t="shared" si="19"/>
        <v>项</v>
      </c>
      <c r="H217" s="287">
        <f t="shared" si="20"/>
        <v>7</v>
      </c>
    </row>
    <row r="218" s="280" customFormat="true" ht="38" customHeight="true" spans="1:8">
      <c r="A218" s="298" t="s">
        <v>1800</v>
      </c>
      <c r="B218" s="297" t="s">
        <v>1801</v>
      </c>
      <c r="C218" s="299">
        <f>VLOOKUP(A218,'[12]28'!$A:$C,3,FALSE)</f>
        <v>13339</v>
      </c>
      <c r="D218" s="299">
        <f>VLOOKUP(A218,'[12]28'!$A:$D,4,FALSE)</f>
        <v>15691</v>
      </c>
      <c r="E218" s="307">
        <f t="shared" si="21"/>
        <v>0.176</v>
      </c>
      <c r="F218" s="306" t="str">
        <f t="shared" si="18"/>
        <v>是</v>
      </c>
      <c r="G218" s="287" t="str">
        <f t="shared" si="19"/>
        <v>项</v>
      </c>
      <c r="H218" s="287">
        <f t="shared" si="20"/>
        <v>7</v>
      </c>
    </row>
    <row r="219" s="280" customFormat="true" ht="38" customHeight="true" spans="1:8">
      <c r="A219" s="298" t="s">
        <v>1802</v>
      </c>
      <c r="B219" s="297" t="s">
        <v>1803</v>
      </c>
      <c r="C219" s="299">
        <f>VLOOKUP(A219,'[12]28'!$A:$C,3,FALSE)</f>
        <v>15096</v>
      </c>
      <c r="D219" s="299">
        <f>VLOOKUP(A219,'[12]28'!$A:$D,4,FALSE)</f>
        <v>24733</v>
      </c>
      <c r="E219" s="307">
        <f t="shared" si="21"/>
        <v>0.638</v>
      </c>
      <c r="F219" s="306" t="str">
        <f t="shared" si="18"/>
        <v>是</v>
      </c>
      <c r="G219" s="287" t="str">
        <f t="shared" si="19"/>
        <v>项</v>
      </c>
      <c r="H219" s="287">
        <f t="shared" si="20"/>
        <v>7</v>
      </c>
    </row>
    <row r="220" ht="38" customHeight="true" spans="1:8">
      <c r="A220" s="298" t="s">
        <v>1804</v>
      </c>
      <c r="B220" s="297" t="s">
        <v>1805</v>
      </c>
      <c r="C220" s="299">
        <f>VLOOKUP(A220,'[12]28'!$A:$C,3,FALSE)</f>
        <v>0</v>
      </c>
      <c r="D220" s="299">
        <f>VLOOKUP(A220,'[12]28'!$A:$D,4,FALSE)</f>
        <v>8619</v>
      </c>
      <c r="E220" s="307" t="str">
        <f t="shared" si="21"/>
        <v/>
      </c>
      <c r="F220" s="306" t="str">
        <f t="shared" si="18"/>
        <v>是</v>
      </c>
      <c r="G220" s="287" t="str">
        <f t="shared" si="19"/>
        <v>项</v>
      </c>
      <c r="H220" s="287">
        <f t="shared" si="20"/>
        <v>7</v>
      </c>
    </row>
    <row r="221" s="280" customFormat="true" ht="38" customHeight="true" spans="1:8">
      <c r="A221" s="294" t="s">
        <v>1806</v>
      </c>
      <c r="B221" s="295" t="s">
        <v>1807</v>
      </c>
      <c r="C221" s="332">
        <f>VLOOKUP(A221,'[12]28'!$A:$C,3,FALSE)</f>
        <v>848</v>
      </c>
      <c r="D221" s="332">
        <f>VLOOKUP(A221,'[12]28'!$A:$D,4,FALSE)</f>
        <v>1907</v>
      </c>
      <c r="E221" s="348">
        <f t="shared" si="21"/>
        <v>1.249</v>
      </c>
      <c r="F221" s="306" t="str">
        <f t="shared" si="18"/>
        <v>是</v>
      </c>
      <c r="G221" s="287" t="str">
        <f t="shared" si="19"/>
        <v>类</v>
      </c>
      <c r="H221" s="287">
        <f t="shared" si="20"/>
        <v>3</v>
      </c>
    </row>
    <row r="222" s="280" customFormat="true" ht="38" customHeight="true" spans="1:8">
      <c r="A222" s="309">
        <v>23304</v>
      </c>
      <c r="B222" s="297" t="s">
        <v>1808</v>
      </c>
      <c r="C222" s="299">
        <f>VLOOKUP(A222,'[12]28'!$A:$C,3,FALSE)</f>
        <v>848</v>
      </c>
      <c r="D222" s="299">
        <f>VLOOKUP(A222,'[12]28'!$A:$D,4,FALSE)</f>
        <v>1907</v>
      </c>
      <c r="E222" s="307">
        <f t="shared" ref="E222:E239" si="22">IF(C222&lt;&gt;0,D222/C222-1,"")</f>
        <v>1.249</v>
      </c>
      <c r="F222" s="306" t="str">
        <f t="shared" si="18"/>
        <v>是</v>
      </c>
      <c r="G222" s="287" t="str">
        <f t="shared" si="19"/>
        <v>款</v>
      </c>
      <c r="H222" s="287">
        <f t="shared" si="20"/>
        <v>5</v>
      </c>
    </row>
    <row r="223" ht="38" customHeight="true" spans="1:8">
      <c r="A223" s="298" t="s">
        <v>1809</v>
      </c>
      <c r="B223" s="297" t="s">
        <v>1810</v>
      </c>
      <c r="C223" s="299">
        <f>VLOOKUP(A223,'[12]28'!$A:$C,3,FALSE)</f>
        <v>0</v>
      </c>
      <c r="D223" s="299">
        <f>VLOOKUP(A223,'[12]28'!$A:$D,4,FALSE)</f>
        <v>0</v>
      </c>
      <c r="E223" s="307" t="str">
        <f t="shared" si="22"/>
        <v/>
      </c>
      <c r="F223" s="306" t="str">
        <f t="shared" si="18"/>
        <v>否</v>
      </c>
      <c r="G223" s="287" t="str">
        <f t="shared" si="19"/>
        <v>项</v>
      </c>
      <c r="H223" s="287">
        <f t="shared" si="20"/>
        <v>7</v>
      </c>
    </row>
    <row r="224" s="280" customFormat="true" ht="38" customHeight="true" spans="1:8">
      <c r="A224" s="298" t="s">
        <v>1811</v>
      </c>
      <c r="B224" s="297" t="s">
        <v>1812</v>
      </c>
      <c r="C224" s="299">
        <f>VLOOKUP(A224,'[12]28'!$A:$C,3,FALSE)</f>
        <v>0</v>
      </c>
      <c r="D224" s="299">
        <f>VLOOKUP(A224,'[12]28'!$A:$D,4,FALSE)</f>
        <v>0</v>
      </c>
      <c r="E224" s="307" t="str">
        <f t="shared" si="22"/>
        <v/>
      </c>
      <c r="F224" s="306" t="str">
        <f t="shared" si="18"/>
        <v>否</v>
      </c>
      <c r="G224" s="287" t="str">
        <f t="shared" si="19"/>
        <v>项</v>
      </c>
      <c r="H224" s="287">
        <f t="shared" si="20"/>
        <v>7</v>
      </c>
    </row>
    <row r="225" ht="38" customHeight="true" spans="1:8">
      <c r="A225" s="298" t="s">
        <v>1813</v>
      </c>
      <c r="B225" s="297" t="s">
        <v>1814</v>
      </c>
      <c r="C225" s="299">
        <f>VLOOKUP(A225,'[12]28'!$A:$C,3,FALSE)</f>
        <v>0</v>
      </c>
      <c r="D225" s="299">
        <f>VLOOKUP(A225,'[12]28'!$A:$D,4,FALSE)</f>
        <v>0</v>
      </c>
      <c r="E225" s="307" t="str">
        <f t="shared" si="22"/>
        <v/>
      </c>
      <c r="F225" s="306" t="str">
        <f t="shared" si="18"/>
        <v>否</v>
      </c>
      <c r="G225" s="287" t="str">
        <f t="shared" si="19"/>
        <v>项</v>
      </c>
      <c r="H225" s="287">
        <f t="shared" si="20"/>
        <v>7</v>
      </c>
    </row>
    <row r="226" s="280" customFormat="true" ht="38" customHeight="true" spans="1:8">
      <c r="A226" s="298" t="s">
        <v>1815</v>
      </c>
      <c r="B226" s="297" t="s">
        <v>1816</v>
      </c>
      <c r="C226" s="299">
        <f>VLOOKUP(A226,'[12]28'!$A:$C,3,FALSE)</f>
        <v>260</v>
      </c>
      <c r="D226" s="299">
        <f>VLOOKUP(A226,'[12]28'!$A:$D,4,FALSE)</f>
        <v>321</v>
      </c>
      <c r="E226" s="307">
        <f t="shared" si="22"/>
        <v>0.235</v>
      </c>
      <c r="F226" s="306" t="str">
        <f t="shared" si="18"/>
        <v>是</v>
      </c>
      <c r="G226" s="287" t="str">
        <f t="shared" si="19"/>
        <v>项</v>
      </c>
      <c r="H226" s="287">
        <f t="shared" si="20"/>
        <v>7</v>
      </c>
    </row>
    <row r="227" s="280" customFormat="true" ht="38" customHeight="true" spans="1:8">
      <c r="A227" s="298" t="s">
        <v>1817</v>
      </c>
      <c r="B227" s="297" t="s">
        <v>1818</v>
      </c>
      <c r="C227" s="299">
        <f>VLOOKUP(A227,'[12]28'!$A:$C,3,FALSE)</f>
        <v>0</v>
      </c>
      <c r="D227" s="299">
        <f>VLOOKUP(A227,'[12]28'!$A:$D,4,FALSE)</f>
        <v>0</v>
      </c>
      <c r="E227" s="307" t="str">
        <f t="shared" si="22"/>
        <v/>
      </c>
      <c r="F227" s="306" t="str">
        <f t="shared" si="18"/>
        <v>否</v>
      </c>
      <c r="G227" s="287" t="str">
        <f t="shared" si="19"/>
        <v>项</v>
      </c>
      <c r="H227" s="287">
        <f t="shared" si="20"/>
        <v>7</v>
      </c>
    </row>
    <row r="228" ht="38" customHeight="true" spans="1:8">
      <c r="A228" s="298" t="s">
        <v>1819</v>
      </c>
      <c r="B228" s="297" t="s">
        <v>1820</v>
      </c>
      <c r="C228" s="299">
        <f>VLOOKUP(A228,'[12]28'!$A:$C,3,FALSE)</f>
        <v>0</v>
      </c>
      <c r="D228" s="299">
        <f>VLOOKUP(A228,'[12]28'!$A:$D,4,FALSE)</f>
        <v>0</v>
      </c>
      <c r="E228" s="307" t="str">
        <f t="shared" si="22"/>
        <v/>
      </c>
      <c r="F228" s="306" t="str">
        <f t="shared" si="18"/>
        <v>否</v>
      </c>
      <c r="G228" s="287" t="str">
        <f t="shared" si="19"/>
        <v>项</v>
      </c>
      <c r="H228" s="287">
        <f t="shared" si="20"/>
        <v>7</v>
      </c>
    </row>
    <row r="229" ht="38" customHeight="true" spans="1:8">
      <c r="A229" s="298" t="s">
        <v>1821</v>
      </c>
      <c r="B229" s="297" t="s">
        <v>1822</v>
      </c>
      <c r="C229" s="299">
        <f>VLOOKUP(A229,'[12]28'!$A:$C,3,FALSE)</f>
        <v>0</v>
      </c>
      <c r="D229" s="299">
        <f>VLOOKUP(A229,'[12]28'!$A:$D,4,FALSE)</f>
        <v>0</v>
      </c>
      <c r="E229" s="307" t="str">
        <f t="shared" si="22"/>
        <v/>
      </c>
      <c r="F229" s="306" t="str">
        <f t="shared" si="18"/>
        <v>否</v>
      </c>
      <c r="G229" s="287" t="str">
        <f t="shared" si="19"/>
        <v>项</v>
      </c>
      <c r="H229" s="287">
        <f t="shared" si="20"/>
        <v>7</v>
      </c>
    </row>
    <row r="230" ht="38" customHeight="true" spans="1:8">
      <c r="A230" s="298" t="s">
        <v>1823</v>
      </c>
      <c r="B230" s="297" t="s">
        <v>1824</v>
      </c>
      <c r="C230" s="299">
        <f>VLOOKUP(A230,'[12]28'!$A:$C,3,FALSE)</f>
        <v>0</v>
      </c>
      <c r="D230" s="299">
        <f>VLOOKUP(A230,'[12]28'!$A:$D,4,FALSE)</f>
        <v>0</v>
      </c>
      <c r="E230" s="307" t="str">
        <f t="shared" si="22"/>
        <v/>
      </c>
      <c r="F230" s="306" t="str">
        <f t="shared" si="18"/>
        <v>否</v>
      </c>
      <c r="G230" s="287" t="str">
        <f t="shared" si="19"/>
        <v>项</v>
      </c>
      <c r="H230" s="287">
        <f t="shared" si="20"/>
        <v>7</v>
      </c>
    </row>
    <row r="231" ht="38" customHeight="true" spans="1:8">
      <c r="A231" s="298" t="s">
        <v>1825</v>
      </c>
      <c r="B231" s="297" t="s">
        <v>1826</v>
      </c>
      <c r="C231" s="299">
        <f>VLOOKUP(A231,'[12]28'!$A:$C,3,FALSE)</f>
        <v>0</v>
      </c>
      <c r="D231" s="299">
        <f>VLOOKUP(A231,'[12]28'!$A:$D,4,FALSE)</f>
        <v>0</v>
      </c>
      <c r="E231" s="307" t="str">
        <f t="shared" si="22"/>
        <v/>
      </c>
      <c r="F231" s="306" t="str">
        <f t="shared" si="18"/>
        <v>否</v>
      </c>
      <c r="G231" s="287" t="str">
        <f t="shared" si="19"/>
        <v>项</v>
      </c>
      <c r="H231" s="287">
        <f t="shared" si="20"/>
        <v>7</v>
      </c>
    </row>
    <row r="232" ht="38" customHeight="true" spans="1:8">
      <c r="A232" s="298" t="s">
        <v>1827</v>
      </c>
      <c r="B232" s="297" t="s">
        <v>1828</v>
      </c>
      <c r="C232" s="299">
        <f>VLOOKUP(A232,'[12]28'!$A:$C,3,FALSE)</f>
        <v>0</v>
      </c>
      <c r="D232" s="299">
        <f>VLOOKUP(A232,'[12]28'!$A:$D,4,FALSE)</f>
        <v>0</v>
      </c>
      <c r="E232" s="307" t="str">
        <f t="shared" si="22"/>
        <v/>
      </c>
      <c r="F232" s="306" t="str">
        <f t="shared" si="18"/>
        <v>否</v>
      </c>
      <c r="G232" s="287" t="str">
        <f t="shared" si="19"/>
        <v>项</v>
      </c>
      <c r="H232" s="287">
        <f t="shared" si="20"/>
        <v>7</v>
      </c>
    </row>
    <row r="233" ht="38" customHeight="true" spans="1:8">
      <c r="A233" s="298" t="s">
        <v>1829</v>
      </c>
      <c r="B233" s="297" t="s">
        <v>1830</v>
      </c>
      <c r="C233" s="299">
        <f>VLOOKUP(A233,'[12]28'!$A:$C,3,FALSE)</f>
        <v>0</v>
      </c>
      <c r="D233" s="299">
        <f>VLOOKUP(A233,'[12]28'!$A:$D,4,FALSE)</f>
        <v>0</v>
      </c>
      <c r="E233" s="307" t="str">
        <f t="shared" si="22"/>
        <v/>
      </c>
      <c r="F233" s="306" t="str">
        <f t="shared" si="18"/>
        <v>否</v>
      </c>
      <c r="G233" s="287" t="str">
        <f t="shared" si="19"/>
        <v>项</v>
      </c>
      <c r="H233" s="287">
        <f t="shared" si="20"/>
        <v>7</v>
      </c>
    </row>
    <row r="234" ht="38" customHeight="true" spans="1:8">
      <c r="A234" s="298" t="s">
        <v>1831</v>
      </c>
      <c r="B234" s="297" t="s">
        <v>1832</v>
      </c>
      <c r="C234" s="299">
        <f>VLOOKUP(A234,'[12]28'!$A:$C,3,FALSE)</f>
        <v>0</v>
      </c>
      <c r="D234" s="299">
        <f>VLOOKUP(A234,'[12]28'!$A:$D,4,FALSE)</f>
        <v>0</v>
      </c>
      <c r="E234" s="307" t="str">
        <f t="shared" si="22"/>
        <v/>
      </c>
      <c r="F234" s="306" t="str">
        <f t="shared" si="18"/>
        <v>否</v>
      </c>
      <c r="G234" s="287" t="str">
        <f t="shared" si="19"/>
        <v>项</v>
      </c>
      <c r="H234" s="287">
        <f t="shared" si="20"/>
        <v>7</v>
      </c>
    </row>
    <row r="235" ht="38" customHeight="true" spans="1:8">
      <c r="A235" s="298" t="s">
        <v>1833</v>
      </c>
      <c r="B235" s="297" t="s">
        <v>1834</v>
      </c>
      <c r="C235" s="299">
        <f>VLOOKUP(A235,'[12]28'!$A:$C,3,FALSE)</f>
        <v>164</v>
      </c>
      <c r="D235" s="299">
        <f>VLOOKUP(A235,'[12]28'!$A:$D,4,FALSE)</f>
        <v>80</v>
      </c>
      <c r="E235" s="307">
        <f t="shared" si="22"/>
        <v>-0.512</v>
      </c>
      <c r="F235" s="306" t="str">
        <f t="shared" si="18"/>
        <v>是</v>
      </c>
      <c r="G235" s="287" t="str">
        <f t="shared" si="19"/>
        <v>项</v>
      </c>
      <c r="H235" s="287">
        <f t="shared" si="20"/>
        <v>7</v>
      </c>
    </row>
    <row r="236" s="280" customFormat="true" ht="38" customHeight="true" spans="1:8">
      <c r="A236" s="298" t="s">
        <v>1835</v>
      </c>
      <c r="B236" s="297" t="s">
        <v>1836</v>
      </c>
      <c r="C236" s="299">
        <f>VLOOKUP(A236,'[12]28'!$A:$C,3,FALSE)</f>
        <v>75</v>
      </c>
      <c r="D236" s="299">
        <f>VLOOKUP(A236,'[12]28'!$A:$D,4,FALSE)</f>
        <v>85</v>
      </c>
      <c r="E236" s="307">
        <f t="shared" si="22"/>
        <v>0.133</v>
      </c>
      <c r="F236" s="306" t="str">
        <f t="shared" si="18"/>
        <v>是</v>
      </c>
      <c r="G236" s="287" t="str">
        <f t="shared" si="19"/>
        <v>项</v>
      </c>
      <c r="H236" s="287">
        <f t="shared" si="20"/>
        <v>7</v>
      </c>
    </row>
    <row r="237" ht="38" customHeight="true" spans="1:8">
      <c r="A237" s="298" t="s">
        <v>1837</v>
      </c>
      <c r="B237" s="297" t="s">
        <v>1838</v>
      </c>
      <c r="C237" s="299">
        <f>VLOOKUP(A237,'[12]28'!$A:$C,3,FALSE)</f>
        <v>349</v>
      </c>
      <c r="D237" s="299">
        <f>VLOOKUP(A237,'[12]28'!$A:$D,4,FALSE)</f>
        <v>824</v>
      </c>
      <c r="E237" s="307">
        <f t="shared" si="22"/>
        <v>1.361</v>
      </c>
      <c r="F237" s="306" t="str">
        <f t="shared" si="18"/>
        <v>是</v>
      </c>
      <c r="G237" s="287" t="str">
        <f t="shared" si="19"/>
        <v>项</v>
      </c>
      <c r="H237" s="287">
        <f t="shared" si="20"/>
        <v>7</v>
      </c>
    </row>
    <row r="238" ht="38" customHeight="true" spans="1:8">
      <c r="A238" s="298" t="s">
        <v>1839</v>
      </c>
      <c r="B238" s="297" t="s">
        <v>1840</v>
      </c>
      <c r="C238" s="299">
        <f>VLOOKUP(A238,'[12]28'!$A:$C,3,FALSE)</f>
        <v>0</v>
      </c>
      <c r="D238" s="299">
        <f>VLOOKUP(A238,'[12]28'!$A:$D,4,FALSE)</f>
        <v>597</v>
      </c>
      <c r="E238" s="307" t="str">
        <f t="shared" si="22"/>
        <v/>
      </c>
      <c r="F238" s="306" t="str">
        <f t="shared" si="18"/>
        <v>是</v>
      </c>
      <c r="G238" s="287" t="str">
        <f t="shared" si="19"/>
        <v>项</v>
      </c>
      <c r="H238" s="287">
        <f t="shared" si="20"/>
        <v>7</v>
      </c>
    </row>
    <row r="239" ht="38" customHeight="true" spans="1:8">
      <c r="A239" s="308" t="s">
        <v>1841</v>
      </c>
      <c r="B239" s="295" t="s">
        <v>1842</v>
      </c>
      <c r="C239" s="332">
        <f>VLOOKUP(A239,'[12]28'!$A:$C,3,FALSE)</f>
        <v>1394</v>
      </c>
      <c r="D239" s="332">
        <f>VLOOKUP(A239,'[12]28'!$A:$D,4,FALSE)</f>
        <v>2728</v>
      </c>
      <c r="E239" s="348">
        <f t="shared" si="22"/>
        <v>0.957</v>
      </c>
      <c r="F239" s="306" t="str">
        <f t="shared" si="18"/>
        <v>是</v>
      </c>
      <c r="G239" s="287" t="str">
        <f t="shared" si="19"/>
        <v>类</v>
      </c>
      <c r="H239" s="287">
        <f t="shared" si="20"/>
        <v>3</v>
      </c>
    </row>
    <row r="240" ht="38" customHeight="true" spans="1:8">
      <c r="A240" s="309" t="s">
        <v>1843</v>
      </c>
      <c r="B240" s="297" t="s">
        <v>1844</v>
      </c>
      <c r="C240" s="299">
        <f>VLOOKUP(A240,'[12]28'!$A:$C,3,FALSE)</f>
        <v>1394</v>
      </c>
      <c r="D240" s="299">
        <f>VLOOKUP(A240,'[12]28'!$A:$D,4,FALSE)</f>
        <v>2728</v>
      </c>
      <c r="E240" s="307">
        <f t="shared" ref="E240:E269" si="23">IF(C240&lt;&gt;0,D240/C240-1,"")</f>
        <v>0.957</v>
      </c>
      <c r="F240" s="306" t="str">
        <f t="shared" si="18"/>
        <v>是</v>
      </c>
      <c r="G240" s="287" t="str">
        <f t="shared" si="19"/>
        <v>款</v>
      </c>
      <c r="H240" s="287">
        <f t="shared" si="20"/>
        <v>5</v>
      </c>
    </row>
    <row r="241" ht="38" customHeight="true" spans="1:8">
      <c r="A241" s="309" t="s">
        <v>1845</v>
      </c>
      <c r="B241" s="297" t="s">
        <v>1846</v>
      </c>
      <c r="C241" s="299">
        <f>VLOOKUP(A241,'[12]28'!$A:$C,3,FALSE)</f>
        <v>1394</v>
      </c>
      <c r="D241" s="299">
        <f>VLOOKUP(A241,'[12]28'!$A:$D,4,FALSE)</f>
        <v>2728</v>
      </c>
      <c r="E241" s="307">
        <f t="shared" si="23"/>
        <v>0.957</v>
      </c>
      <c r="F241" s="306" t="str">
        <f t="shared" si="18"/>
        <v>是</v>
      </c>
      <c r="G241" s="287" t="str">
        <f t="shared" si="19"/>
        <v>项</v>
      </c>
      <c r="H241" s="287">
        <f t="shared" si="20"/>
        <v>7</v>
      </c>
    </row>
    <row r="242" ht="38" customHeight="true" spans="1:8">
      <c r="A242" s="309" t="s">
        <v>1847</v>
      </c>
      <c r="B242" s="297" t="s">
        <v>1848</v>
      </c>
      <c r="C242" s="299">
        <f>VLOOKUP(A242,'[12]28'!$A:$C,3,FALSE)</f>
        <v>0</v>
      </c>
      <c r="D242" s="299">
        <f>VLOOKUP(A242,'[12]28'!$A:$D,4,FALSE)</f>
        <v>0</v>
      </c>
      <c r="E242" s="307" t="str">
        <f t="shared" si="23"/>
        <v/>
      </c>
      <c r="F242" s="306" t="str">
        <f t="shared" si="18"/>
        <v>否</v>
      </c>
      <c r="G242" s="287" t="str">
        <f t="shared" si="19"/>
        <v>项</v>
      </c>
      <c r="H242" s="287">
        <f t="shared" si="20"/>
        <v>7</v>
      </c>
    </row>
    <row r="243" ht="38" customHeight="true" spans="1:8">
      <c r="A243" s="309" t="s">
        <v>1849</v>
      </c>
      <c r="B243" s="297" t="s">
        <v>1850</v>
      </c>
      <c r="C243" s="299">
        <f>VLOOKUP(A243,'[12]28'!$A:$C,3,FALSE)</f>
        <v>0</v>
      </c>
      <c r="D243" s="299">
        <f>VLOOKUP(A243,'[12]28'!$A:$D,4,FALSE)</f>
        <v>0</v>
      </c>
      <c r="E243" s="307" t="str">
        <f t="shared" si="23"/>
        <v/>
      </c>
      <c r="F243" s="306" t="str">
        <f t="shared" si="18"/>
        <v>否</v>
      </c>
      <c r="G243" s="287" t="str">
        <f t="shared" si="19"/>
        <v>项</v>
      </c>
      <c r="H243" s="287">
        <f t="shared" si="20"/>
        <v>7</v>
      </c>
    </row>
    <row r="244" ht="38" customHeight="true" spans="1:8">
      <c r="A244" s="309" t="s">
        <v>1851</v>
      </c>
      <c r="B244" s="297" t="s">
        <v>1852</v>
      </c>
      <c r="C244" s="299">
        <f>VLOOKUP(A244,'[12]28'!$A:$C,3,FALSE)</f>
        <v>0</v>
      </c>
      <c r="D244" s="299">
        <f>VLOOKUP(A244,'[12]28'!$A:$D,4,FALSE)</f>
        <v>0</v>
      </c>
      <c r="E244" s="307" t="str">
        <f t="shared" si="23"/>
        <v/>
      </c>
      <c r="F244" s="306" t="str">
        <f t="shared" si="18"/>
        <v>否</v>
      </c>
      <c r="G244" s="287" t="str">
        <f t="shared" si="19"/>
        <v>项</v>
      </c>
      <c r="H244" s="287">
        <f t="shared" si="20"/>
        <v>7</v>
      </c>
    </row>
    <row r="245" ht="38" customHeight="true" spans="1:8">
      <c r="A245" s="309" t="s">
        <v>1853</v>
      </c>
      <c r="B245" s="297" t="s">
        <v>1854</v>
      </c>
      <c r="C245" s="299">
        <f>VLOOKUP(A245,'[12]28'!$A:$C,3,FALSE)</f>
        <v>0</v>
      </c>
      <c r="D245" s="299">
        <f>VLOOKUP(A245,'[12]28'!$A:$D,4,FALSE)</f>
        <v>0</v>
      </c>
      <c r="E245" s="307" t="str">
        <f t="shared" si="23"/>
        <v/>
      </c>
      <c r="F245" s="306" t="str">
        <f t="shared" si="18"/>
        <v>否</v>
      </c>
      <c r="G245" s="287" t="str">
        <f t="shared" si="19"/>
        <v>项</v>
      </c>
      <c r="H245" s="287">
        <f t="shared" si="20"/>
        <v>7</v>
      </c>
    </row>
    <row r="246" ht="38" customHeight="true" spans="1:8">
      <c r="A246" s="309" t="s">
        <v>1855</v>
      </c>
      <c r="B246" s="297" t="s">
        <v>1856</v>
      </c>
      <c r="C246" s="299">
        <f>VLOOKUP(A246,'[12]28'!$A:$C,3,FALSE)</f>
        <v>0</v>
      </c>
      <c r="D246" s="299">
        <f>VLOOKUP(A246,'[12]28'!$A:$D,4,FALSE)</f>
        <v>0</v>
      </c>
      <c r="E246" s="307" t="str">
        <f t="shared" si="23"/>
        <v/>
      </c>
      <c r="F246" s="306" t="str">
        <f t="shared" si="18"/>
        <v>否</v>
      </c>
      <c r="G246" s="287" t="str">
        <f t="shared" si="19"/>
        <v>项</v>
      </c>
      <c r="H246" s="287">
        <f t="shared" si="20"/>
        <v>7</v>
      </c>
    </row>
    <row r="247" ht="38" customHeight="true" spans="1:8">
      <c r="A247" s="309" t="s">
        <v>1857</v>
      </c>
      <c r="B247" s="297" t="s">
        <v>1858</v>
      </c>
      <c r="C247" s="299">
        <f>VLOOKUP(A247,'[12]28'!$A:$C,3,FALSE)</f>
        <v>0</v>
      </c>
      <c r="D247" s="299">
        <f>VLOOKUP(A247,'[12]28'!$A:$D,4,FALSE)</f>
        <v>0</v>
      </c>
      <c r="E247" s="307" t="str">
        <f t="shared" si="23"/>
        <v/>
      </c>
      <c r="F247" s="306" t="str">
        <f t="shared" si="18"/>
        <v>否</v>
      </c>
      <c r="G247" s="287" t="str">
        <f t="shared" si="19"/>
        <v>项</v>
      </c>
      <c r="H247" s="287">
        <f t="shared" si="20"/>
        <v>7</v>
      </c>
    </row>
    <row r="248" ht="38" customHeight="true" spans="1:8">
      <c r="A248" s="309" t="s">
        <v>1859</v>
      </c>
      <c r="B248" s="297" t="s">
        <v>1860</v>
      </c>
      <c r="C248" s="299">
        <f>VLOOKUP(A248,'[12]28'!$A:$C,3,FALSE)</f>
        <v>0</v>
      </c>
      <c r="D248" s="299">
        <f>VLOOKUP(A248,'[12]28'!$A:$D,4,FALSE)</f>
        <v>0</v>
      </c>
      <c r="E248" s="307" t="str">
        <f t="shared" si="23"/>
        <v/>
      </c>
      <c r="F248" s="306" t="str">
        <f t="shared" si="18"/>
        <v>否</v>
      </c>
      <c r="G248" s="287" t="str">
        <f t="shared" si="19"/>
        <v>项</v>
      </c>
      <c r="H248" s="287">
        <f t="shared" si="20"/>
        <v>7</v>
      </c>
    </row>
    <row r="249" ht="38" customHeight="true" spans="1:8">
      <c r="A249" s="309" t="s">
        <v>1861</v>
      </c>
      <c r="B249" s="297" t="s">
        <v>1862</v>
      </c>
      <c r="C249" s="299">
        <f>VLOOKUP(A249,'[12]28'!$A:$C,3,FALSE)</f>
        <v>0</v>
      </c>
      <c r="D249" s="299">
        <f>VLOOKUP(A249,'[12]28'!$A:$D,4,FALSE)</f>
        <v>0</v>
      </c>
      <c r="E249" s="307" t="str">
        <f t="shared" si="23"/>
        <v/>
      </c>
      <c r="F249" s="306" t="str">
        <f t="shared" si="18"/>
        <v>否</v>
      </c>
      <c r="G249" s="287" t="str">
        <f t="shared" si="19"/>
        <v>项</v>
      </c>
      <c r="H249" s="287">
        <f t="shared" si="20"/>
        <v>7</v>
      </c>
    </row>
    <row r="250" ht="38" customHeight="true" spans="1:8">
      <c r="A250" s="309" t="s">
        <v>1863</v>
      </c>
      <c r="B250" s="297" t="s">
        <v>1864</v>
      </c>
      <c r="C250" s="299">
        <f>VLOOKUP(A250,'[12]28'!$A:$C,3,FALSE)</f>
        <v>0</v>
      </c>
      <c r="D250" s="299">
        <f>VLOOKUP(A250,'[12]28'!$A:$D,4,FALSE)</f>
        <v>0</v>
      </c>
      <c r="E250" s="307" t="str">
        <f t="shared" si="23"/>
        <v/>
      </c>
      <c r="F250" s="306" t="str">
        <f t="shared" si="18"/>
        <v>否</v>
      </c>
      <c r="G250" s="287" t="str">
        <f t="shared" si="19"/>
        <v>项</v>
      </c>
      <c r="H250" s="287">
        <f t="shared" si="20"/>
        <v>7</v>
      </c>
    </row>
    <row r="251" ht="38" customHeight="true" spans="1:8">
      <c r="A251" s="309" t="s">
        <v>1865</v>
      </c>
      <c r="B251" s="297" t="s">
        <v>1866</v>
      </c>
      <c r="C251" s="299">
        <f>VLOOKUP(A251,'[12]28'!$A:$C,3,FALSE)</f>
        <v>0</v>
      </c>
      <c r="D251" s="299">
        <f>VLOOKUP(A251,'[12]28'!$A:$D,4,FALSE)</f>
        <v>0</v>
      </c>
      <c r="E251" s="307" t="str">
        <f t="shared" si="23"/>
        <v/>
      </c>
      <c r="F251" s="306" t="str">
        <f t="shared" si="18"/>
        <v>否</v>
      </c>
      <c r="G251" s="287" t="str">
        <f t="shared" si="19"/>
        <v>项</v>
      </c>
      <c r="H251" s="287">
        <f t="shared" si="20"/>
        <v>7</v>
      </c>
    </row>
    <row r="252" ht="38" customHeight="true" spans="1:8">
      <c r="A252" s="309" t="s">
        <v>1867</v>
      </c>
      <c r="B252" s="297" t="s">
        <v>1868</v>
      </c>
      <c r="C252" s="299">
        <f>VLOOKUP(A252,'[12]28'!$A:$C,3,FALSE)</f>
        <v>0</v>
      </c>
      <c r="D252" s="299">
        <f>VLOOKUP(A252,'[12]28'!$A:$D,4,FALSE)</f>
        <v>0</v>
      </c>
      <c r="E252" s="307" t="str">
        <f t="shared" si="23"/>
        <v/>
      </c>
      <c r="F252" s="306" t="str">
        <f t="shared" si="18"/>
        <v>否</v>
      </c>
      <c r="G252" s="287" t="str">
        <f t="shared" si="19"/>
        <v>项</v>
      </c>
      <c r="H252" s="287">
        <f t="shared" si="20"/>
        <v>7</v>
      </c>
    </row>
    <row r="253" ht="38" customHeight="true" spans="1:8">
      <c r="A253" s="309" t="s">
        <v>1869</v>
      </c>
      <c r="B253" s="297" t="s">
        <v>1870</v>
      </c>
      <c r="C253" s="299">
        <f>VLOOKUP(A253,'[12]28'!$A:$C,3,FALSE)</f>
        <v>0</v>
      </c>
      <c r="D253" s="299">
        <f>VLOOKUP(A253,'[12]28'!$A:$D,4,FALSE)</f>
        <v>0</v>
      </c>
      <c r="E253" s="307" t="str">
        <f t="shared" si="23"/>
        <v/>
      </c>
      <c r="F253" s="306" t="str">
        <f t="shared" si="18"/>
        <v>否</v>
      </c>
      <c r="G253" s="287" t="str">
        <f t="shared" si="19"/>
        <v>款</v>
      </c>
      <c r="H253" s="287">
        <f t="shared" si="20"/>
        <v>5</v>
      </c>
    </row>
    <row r="254" ht="38" customHeight="true" spans="1:8">
      <c r="A254" s="309" t="s">
        <v>1871</v>
      </c>
      <c r="B254" s="297" t="s">
        <v>1872</v>
      </c>
      <c r="C254" s="299">
        <f>VLOOKUP(A254,'[12]28'!$A:$C,3,FALSE)</f>
        <v>0</v>
      </c>
      <c r="D254" s="299">
        <f>VLOOKUP(A254,'[12]28'!$A:$D,4,FALSE)</f>
        <v>0</v>
      </c>
      <c r="E254" s="307" t="str">
        <f t="shared" si="23"/>
        <v/>
      </c>
      <c r="F254" s="306" t="str">
        <f t="shared" si="18"/>
        <v>否</v>
      </c>
      <c r="G254" s="287" t="str">
        <f t="shared" si="19"/>
        <v>项</v>
      </c>
      <c r="H254" s="287">
        <f t="shared" si="20"/>
        <v>7</v>
      </c>
    </row>
    <row r="255" ht="38" customHeight="true" spans="1:8">
      <c r="A255" s="309" t="s">
        <v>1873</v>
      </c>
      <c r="B255" s="297" t="s">
        <v>1874</v>
      </c>
      <c r="C255" s="299">
        <f>VLOOKUP(A255,'[12]28'!$A:$C,3,FALSE)</f>
        <v>0</v>
      </c>
      <c r="D255" s="299">
        <f>VLOOKUP(A255,'[12]28'!$A:$D,4,FALSE)</f>
        <v>0</v>
      </c>
      <c r="E255" s="307" t="str">
        <f t="shared" si="23"/>
        <v/>
      </c>
      <c r="F255" s="306" t="str">
        <f t="shared" si="18"/>
        <v>否</v>
      </c>
      <c r="G255" s="287" t="str">
        <f t="shared" si="19"/>
        <v>项</v>
      </c>
      <c r="H255" s="287">
        <f t="shared" si="20"/>
        <v>7</v>
      </c>
    </row>
    <row r="256" ht="38" customHeight="true" spans="1:8">
      <c r="A256" s="309" t="s">
        <v>1875</v>
      </c>
      <c r="B256" s="297" t="s">
        <v>1876</v>
      </c>
      <c r="C256" s="299">
        <f>VLOOKUP(A256,'[12]28'!$A:$C,3,FALSE)</f>
        <v>0</v>
      </c>
      <c r="D256" s="299">
        <f>VLOOKUP(A256,'[12]28'!$A:$D,4,FALSE)</f>
        <v>0</v>
      </c>
      <c r="E256" s="307" t="str">
        <f t="shared" si="23"/>
        <v/>
      </c>
      <c r="F256" s="306" t="str">
        <f t="shared" si="18"/>
        <v>否</v>
      </c>
      <c r="G256" s="287" t="str">
        <f t="shared" si="19"/>
        <v>项</v>
      </c>
      <c r="H256" s="287">
        <f t="shared" si="20"/>
        <v>7</v>
      </c>
    </row>
    <row r="257" ht="38" customHeight="true" spans="1:8">
      <c r="A257" s="309" t="s">
        <v>1877</v>
      </c>
      <c r="B257" s="297" t="s">
        <v>1878</v>
      </c>
      <c r="C257" s="299">
        <f>VLOOKUP(A257,'[12]28'!$A:$C,3,FALSE)</f>
        <v>0</v>
      </c>
      <c r="D257" s="299">
        <f>VLOOKUP(A257,'[12]28'!$A:$D,4,FALSE)</f>
        <v>0</v>
      </c>
      <c r="E257" s="307" t="str">
        <f t="shared" si="23"/>
        <v/>
      </c>
      <c r="F257" s="306" t="str">
        <f t="shared" si="18"/>
        <v>否</v>
      </c>
      <c r="G257" s="287" t="str">
        <f t="shared" si="19"/>
        <v>项</v>
      </c>
      <c r="H257" s="287">
        <f t="shared" si="20"/>
        <v>7</v>
      </c>
    </row>
    <row r="258" ht="38" customHeight="true" spans="1:8">
      <c r="A258" s="309" t="s">
        <v>1879</v>
      </c>
      <c r="B258" s="297" t="s">
        <v>1880</v>
      </c>
      <c r="C258" s="299">
        <f>VLOOKUP(A258,'[12]28'!$A:$C,3,FALSE)</f>
        <v>0</v>
      </c>
      <c r="D258" s="299">
        <f>VLOOKUP(A258,'[12]28'!$A:$D,4,FALSE)</f>
        <v>0</v>
      </c>
      <c r="E258" s="307" t="str">
        <f t="shared" si="23"/>
        <v/>
      </c>
      <c r="F258" s="306" t="str">
        <f t="shared" si="18"/>
        <v>否</v>
      </c>
      <c r="G258" s="287" t="str">
        <f t="shared" si="19"/>
        <v>项</v>
      </c>
      <c r="H258" s="287">
        <f t="shared" si="20"/>
        <v>7</v>
      </c>
    </row>
    <row r="259" ht="38" customHeight="true" spans="1:8">
      <c r="A259" s="309" t="s">
        <v>1881</v>
      </c>
      <c r="B259" s="297" t="s">
        <v>1882</v>
      </c>
      <c r="C259" s="299">
        <f>VLOOKUP(A259,'[12]28'!$A:$C,3,FALSE)</f>
        <v>0</v>
      </c>
      <c r="D259" s="299">
        <f>VLOOKUP(A259,'[12]28'!$A:$D,4,FALSE)</f>
        <v>0</v>
      </c>
      <c r="E259" s="307" t="str">
        <f t="shared" si="23"/>
        <v/>
      </c>
      <c r="F259" s="306" t="str">
        <f t="shared" si="18"/>
        <v>否</v>
      </c>
      <c r="G259" s="287" t="str">
        <f t="shared" si="19"/>
        <v>项</v>
      </c>
      <c r="H259" s="287">
        <f t="shared" si="20"/>
        <v>7</v>
      </c>
    </row>
    <row r="260" ht="38" customHeight="true" spans="1:8">
      <c r="A260" s="294"/>
      <c r="B260" s="295"/>
      <c r="C260" s="296"/>
      <c r="D260" s="296"/>
      <c r="E260" s="348" t="str">
        <f t="shared" si="23"/>
        <v/>
      </c>
      <c r="F260" s="306" t="str">
        <f>IF(LEN(A260)=3,"是",IF(B260&lt;&gt;"",IF(SUM(C260:D260)&lt;&gt;0,"是","否"),"是"))</f>
        <v>是</v>
      </c>
      <c r="H260" s="287">
        <f t="shared" si="20"/>
        <v>0</v>
      </c>
    </row>
    <row r="261" ht="38" customHeight="true" spans="1:8">
      <c r="A261" s="310"/>
      <c r="B261" s="311" t="s">
        <v>1883</v>
      </c>
      <c r="C261" s="332">
        <f>SUM(C4,C20,C32,C43,C98,C122,C174,C178,C204,C221,C239)</f>
        <v>1218241</v>
      </c>
      <c r="D261" s="332">
        <f>SUM(D4,D20,D32,D43,D98,D122,D174,D178,D204,D221,D239)</f>
        <v>1754954</v>
      </c>
      <c r="E261" s="348">
        <f t="shared" si="23"/>
        <v>0.441</v>
      </c>
      <c r="F261" s="306" t="str">
        <f t="shared" ref="F261:F269" si="24">IF(LEN(A261)=3,"是",IF(B261&lt;&gt;"",IF(SUM(C261:D261)&lt;&gt;0,"是","否"),"是"))</f>
        <v>是</v>
      </c>
      <c r="H261" s="287">
        <f t="shared" ref="H261:H269" si="25">LEN(A261)</f>
        <v>0</v>
      </c>
    </row>
    <row r="262" ht="38" customHeight="true" spans="1:10">
      <c r="A262" s="351" t="s">
        <v>1884</v>
      </c>
      <c r="B262" s="313" t="s">
        <v>97</v>
      </c>
      <c r="C262" s="352">
        <f>SUM(C263)</f>
        <v>0</v>
      </c>
      <c r="D262" s="352">
        <f>SUM(D263)</f>
        <v>45581</v>
      </c>
      <c r="E262" s="348" t="str">
        <f t="shared" si="23"/>
        <v/>
      </c>
      <c r="F262" s="306" t="str">
        <f t="shared" si="24"/>
        <v>是</v>
      </c>
      <c r="H262" s="287">
        <f t="shared" si="25"/>
        <v>3</v>
      </c>
      <c r="J262" s="287" t="s">
        <v>108</v>
      </c>
    </row>
    <row r="263" ht="38" customHeight="true" spans="1:8">
      <c r="A263" s="351" t="s">
        <v>1885</v>
      </c>
      <c r="B263" s="353" t="s">
        <v>1886</v>
      </c>
      <c r="C263" s="299">
        <f>SUM(C264:C265)</f>
        <v>0</v>
      </c>
      <c r="D263" s="299">
        <f>SUM(D264:D265)</f>
        <v>45581</v>
      </c>
      <c r="E263" s="307" t="str">
        <f t="shared" si="23"/>
        <v/>
      </c>
      <c r="F263" s="306" t="str">
        <f t="shared" si="24"/>
        <v>是</v>
      </c>
      <c r="H263" s="287">
        <f t="shared" si="25"/>
        <v>5</v>
      </c>
    </row>
    <row r="264" ht="38" customHeight="true" spans="1:8">
      <c r="A264" s="354" t="s">
        <v>1887</v>
      </c>
      <c r="B264" s="317" t="s">
        <v>1888</v>
      </c>
      <c r="C264" s="299">
        <f>VLOOKUP(A264,'[12]28'!$A:$C,3,FALSE)</f>
        <v>0</v>
      </c>
      <c r="D264" s="299">
        <v>45581</v>
      </c>
      <c r="E264" s="307" t="str">
        <f t="shared" si="23"/>
        <v/>
      </c>
      <c r="F264" s="306" t="str">
        <f t="shared" si="24"/>
        <v>是</v>
      </c>
      <c r="G264" s="280"/>
      <c r="H264" s="287">
        <f t="shared" si="25"/>
        <v>7</v>
      </c>
    </row>
    <row r="265" ht="38" customHeight="true" spans="1:8">
      <c r="A265" s="354" t="s">
        <v>1889</v>
      </c>
      <c r="B265" s="317" t="s">
        <v>1890</v>
      </c>
      <c r="C265" s="299">
        <f>VLOOKUP(A265,'[12]28'!$A:$C,3,FALSE)</f>
        <v>0</v>
      </c>
      <c r="D265" s="299">
        <f>VLOOKUP(A265,'[12]28'!$A:$D,4,FALSE)</f>
        <v>0</v>
      </c>
      <c r="E265" s="307" t="str">
        <f t="shared" si="23"/>
        <v/>
      </c>
      <c r="F265" s="306" t="str">
        <f t="shared" si="24"/>
        <v>否</v>
      </c>
      <c r="G265" s="280"/>
      <c r="H265" s="287">
        <f t="shared" si="25"/>
        <v>7</v>
      </c>
    </row>
    <row r="266" ht="38" customHeight="true" spans="1:8">
      <c r="A266" s="355" t="s">
        <v>1891</v>
      </c>
      <c r="B266" s="314" t="s">
        <v>1892</v>
      </c>
      <c r="C266" s="356">
        <v>277327</v>
      </c>
      <c r="D266" s="357">
        <v>662325</v>
      </c>
      <c r="E266" s="307">
        <f t="shared" si="23"/>
        <v>1.388</v>
      </c>
      <c r="F266" s="306" t="str">
        <f t="shared" si="24"/>
        <v>是</v>
      </c>
      <c r="H266" s="287">
        <f t="shared" si="25"/>
        <v>5</v>
      </c>
    </row>
    <row r="267" ht="38" customHeight="true" spans="1:8">
      <c r="A267" s="355" t="s">
        <v>1893</v>
      </c>
      <c r="B267" s="314" t="s">
        <v>1894</v>
      </c>
      <c r="C267" s="356">
        <v>62869</v>
      </c>
      <c r="D267" s="357"/>
      <c r="E267" s="307">
        <f t="shared" si="23"/>
        <v>-1</v>
      </c>
      <c r="F267" s="306" t="str">
        <f t="shared" si="24"/>
        <v>是</v>
      </c>
      <c r="H267" s="287">
        <f t="shared" si="25"/>
        <v>5</v>
      </c>
    </row>
    <row r="268" ht="38" customHeight="true" spans="1:8">
      <c r="A268" s="355" t="s">
        <v>1895</v>
      </c>
      <c r="B268" s="319" t="s">
        <v>1896</v>
      </c>
      <c r="C268" s="352">
        <v>272000</v>
      </c>
      <c r="D268" s="358">
        <v>331400</v>
      </c>
      <c r="E268" s="348">
        <f t="shared" si="23"/>
        <v>0.218</v>
      </c>
      <c r="F268" s="306" t="str">
        <f t="shared" si="24"/>
        <v>是</v>
      </c>
      <c r="H268" s="287">
        <f t="shared" si="25"/>
        <v>3</v>
      </c>
    </row>
    <row r="269" ht="38" customHeight="true" spans="1:8">
      <c r="A269" s="359"/>
      <c r="B269" s="321" t="s">
        <v>104</v>
      </c>
      <c r="C269" s="352">
        <f>SUM(C261:C262,C266:C268)</f>
        <v>1830437</v>
      </c>
      <c r="D269" s="352">
        <f>SUM(D261:D262,D266:D268)</f>
        <v>2794260</v>
      </c>
      <c r="E269" s="348">
        <f t="shared" si="23"/>
        <v>0.527</v>
      </c>
      <c r="F269" s="306" t="str">
        <f t="shared" si="24"/>
        <v>是</v>
      </c>
      <c r="H269" s="287">
        <f t="shared" si="25"/>
        <v>0</v>
      </c>
    </row>
    <row r="270" spans="3:3">
      <c r="C270" s="360"/>
    </row>
    <row r="272" spans="3:3">
      <c r="C272" s="360"/>
    </row>
    <row r="274" spans="3:3">
      <c r="C274" s="360"/>
    </row>
    <row r="275" spans="3:3">
      <c r="C275" s="360"/>
    </row>
    <row r="277" spans="3:3">
      <c r="C277" s="360"/>
    </row>
    <row r="278" spans="3:3">
      <c r="C278" s="360"/>
    </row>
    <row r="279" spans="3:3">
      <c r="C279" s="360"/>
    </row>
    <row r="280" spans="3:3">
      <c r="C280" s="360"/>
    </row>
    <row r="282" spans="3:3">
      <c r="C282" s="360"/>
    </row>
  </sheetData>
  <autoFilter ref="A3:H269">
    <extLst/>
  </autoFilter>
  <mergeCells count="1">
    <mergeCell ref="B1:E1"/>
  </mergeCells>
  <conditionalFormatting sqref="B268">
    <cfRule type="expression" dxfId="1" priority="3" stopIfTrue="1">
      <formula>"len($A:$A)=3"</formula>
    </cfRule>
  </conditionalFormatting>
  <conditionalFormatting sqref="C268">
    <cfRule type="expression" dxfId="1" priority="2" stopIfTrue="1">
      <formula>"len($A:$A)=3"</formula>
    </cfRule>
  </conditionalFormatting>
  <conditionalFormatting sqref="D268">
    <cfRule type="expression" dxfId="1" priority="1"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37"/>
  <sheetViews>
    <sheetView showGridLines="0" showZeros="0" view="pageBreakPreview" zoomScaleNormal="115" zoomScaleSheetLayoutView="100" workbookViewId="0">
      <pane ySplit="3" topLeftCell="A16" activePane="bottomLeft" state="frozen"/>
      <selection/>
      <selection pane="bottomLeft" activeCell="I20" sqref="I20"/>
    </sheetView>
  </sheetViews>
  <sheetFormatPr defaultColWidth="9" defaultRowHeight="15.75" outlineLevelCol="5"/>
  <cols>
    <col min="1" max="1" width="15" style="158" customWidth="true"/>
    <col min="2" max="2" width="50.75" style="158" customWidth="true"/>
    <col min="3" max="4" width="20.6333333333333" style="158" customWidth="true"/>
    <col min="5" max="5" width="20.6333333333333" style="325" customWidth="true"/>
    <col min="6" max="6" width="3.75" style="158" hidden="true" customWidth="true"/>
    <col min="7" max="16384" width="9" style="158"/>
  </cols>
  <sheetData>
    <row r="1" ht="45" customHeight="true" spans="1:6">
      <c r="A1" s="160"/>
      <c r="B1" s="326" t="s">
        <v>1897</v>
      </c>
      <c r="C1" s="326"/>
      <c r="D1" s="326"/>
      <c r="E1" s="326"/>
      <c r="F1" s="160"/>
    </row>
    <row r="2" s="323" customFormat="true" ht="20.1" customHeight="true" spans="1:6">
      <c r="A2" s="327"/>
      <c r="B2" s="328"/>
      <c r="C2" s="329"/>
      <c r="D2" s="328"/>
      <c r="E2" s="346" t="s">
        <v>3</v>
      </c>
      <c r="F2" s="327"/>
    </row>
    <row r="3" s="324" customFormat="true" ht="45" customHeight="true" spans="1:6">
      <c r="A3" s="330" t="s">
        <v>4</v>
      </c>
      <c r="B3" s="331" t="s">
        <v>5</v>
      </c>
      <c r="C3" s="268" t="s">
        <v>106</v>
      </c>
      <c r="D3" s="268" t="s">
        <v>7</v>
      </c>
      <c r="E3" s="268" t="s">
        <v>107</v>
      </c>
      <c r="F3" s="347" t="s">
        <v>9</v>
      </c>
    </row>
    <row r="4" s="324" customFormat="true" ht="36" customHeight="true" spans="1:6">
      <c r="A4" s="298" t="s">
        <v>1368</v>
      </c>
      <c r="B4" s="295" t="s">
        <v>1369</v>
      </c>
      <c r="C4" s="332">
        <v>0</v>
      </c>
      <c r="D4" s="332">
        <v>0</v>
      </c>
      <c r="E4" s="348" t="str">
        <f>IF(C4&gt;0,D4/C4-1,IF(C4&lt;0,-(D4/C4-1),""))</f>
        <v/>
      </c>
      <c r="F4" s="349" t="str">
        <f t="shared" ref="F4:F29" si="0">IF(LEN(A4)=7,"是",IF(B4&lt;&gt;"",IF(SUM(C4:D4)&lt;&gt;0,"是","否"),"是"))</f>
        <v>是</v>
      </c>
    </row>
    <row r="5" ht="36" customHeight="true" spans="1:6">
      <c r="A5" s="298" t="s">
        <v>1370</v>
      </c>
      <c r="B5" s="295" t="s">
        <v>1371</v>
      </c>
      <c r="C5" s="332">
        <v>0</v>
      </c>
      <c r="D5" s="332">
        <v>0</v>
      </c>
      <c r="E5" s="348" t="str">
        <f t="shared" ref="E5:E37" si="1">IF(C5&gt;0,D5/C5-1,IF(C5&lt;0,-(D5/C5-1),""))</f>
        <v/>
      </c>
      <c r="F5" s="349" t="str">
        <f t="shared" si="0"/>
        <v>是</v>
      </c>
    </row>
    <row r="6" ht="36" customHeight="true" spans="1:6">
      <c r="A6" s="298" t="s">
        <v>1372</v>
      </c>
      <c r="B6" s="295" t="s">
        <v>1373</v>
      </c>
      <c r="C6" s="332">
        <v>0</v>
      </c>
      <c r="D6" s="332">
        <v>0</v>
      </c>
      <c r="E6" s="348" t="str">
        <f t="shared" si="1"/>
        <v/>
      </c>
      <c r="F6" s="349" t="str">
        <f t="shared" si="0"/>
        <v>是</v>
      </c>
    </row>
    <row r="7" ht="36" customHeight="true" spans="1:6">
      <c r="A7" s="298" t="s">
        <v>1374</v>
      </c>
      <c r="B7" s="295" t="s">
        <v>1375</v>
      </c>
      <c r="C7" s="332">
        <v>0</v>
      </c>
      <c r="D7" s="332">
        <v>0</v>
      </c>
      <c r="E7" s="348" t="str">
        <f t="shared" si="1"/>
        <v/>
      </c>
      <c r="F7" s="349" t="str">
        <f t="shared" si="0"/>
        <v>是</v>
      </c>
    </row>
    <row r="8" ht="36" customHeight="true" spans="1:6">
      <c r="A8" s="298" t="s">
        <v>1376</v>
      </c>
      <c r="B8" s="295" t="s">
        <v>1377</v>
      </c>
      <c r="C8" s="332">
        <v>0</v>
      </c>
      <c r="D8" s="332">
        <v>0</v>
      </c>
      <c r="E8" s="348" t="str">
        <f t="shared" si="1"/>
        <v/>
      </c>
      <c r="F8" s="349" t="str">
        <f t="shared" si="0"/>
        <v>是</v>
      </c>
    </row>
    <row r="9" ht="36" customHeight="true" spans="1:6">
      <c r="A9" s="298" t="s">
        <v>1378</v>
      </c>
      <c r="B9" s="295" t="s">
        <v>1379</v>
      </c>
      <c r="C9" s="332">
        <v>0</v>
      </c>
      <c r="D9" s="332">
        <v>0</v>
      </c>
      <c r="E9" s="348" t="str">
        <f t="shared" si="1"/>
        <v/>
      </c>
      <c r="F9" s="349" t="str">
        <f t="shared" si="0"/>
        <v>是</v>
      </c>
    </row>
    <row r="10" ht="36" customHeight="true" spans="1:6">
      <c r="A10" s="298" t="s">
        <v>1380</v>
      </c>
      <c r="B10" s="295" t="s">
        <v>1381</v>
      </c>
      <c r="C10" s="332">
        <v>410199</v>
      </c>
      <c r="D10" s="332">
        <v>448489</v>
      </c>
      <c r="E10" s="348">
        <f t="shared" si="1"/>
        <v>0.093</v>
      </c>
      <c r="F10" s="349" t="str">
        <f t="shared" si="0"/>
        <v>是</v>
      </c>
    </row>
    <row r="11" ht="36" customHeight="true" spans="1:6">
      <c r="A11" s="298" t="s">
        <v>1382</v>
      </c>
      <c r="B11" s="297" t="s">
        <v>1383</v>
      </c>
      <c r="C11" s="299">
        <v>357827</v>
      </c>
      <c r="D11" s="299">
        <v>235300</v>
      </c>
      <c r="E11" s="307">
        <f t="shared" si="1"/>
        <v>-0.342</v>
      </c>
      <c r="F11" s="157" t="str">
        <f t="shared" si="0"/>
        <v>是</v>
      </c>
    </row>
    <row r="12" ht="36" customHeight="true" spans="1:6">
      <c r="A12" s="298" t="s">
        <v>1384</v>
      </c>
      <c r="B12" s="297" t="s">
        <v>1385</v>
      </c>
      <c r="C12" s="299">
        <v>0</v>
      </c>
      <c r="D12" s="299">
        <v>0</v>
      </c>
      <c r="E12" s="307" t="str">
        <f t="shared" si="1"/>
        <v/>
      </c>
      <c r="F12" s="349" t="str">
        <f t="shared" si="0"/>
        <v>否</v>
      </c>
    </row>
    <row r="13" ht="36" customHeight="true" spans="1:6">
      <c r="A13" s="298" t="s">
        <v>1386</v>
      </c>
      <c r="B13" s="297" t="s">
        <v>1387</v>
      </c>
      <c r="C13" s="299">
        <v>52372</v>
      </c>
      <c r="D13" s="299">
        <v>10000</v>
      </c>
      <c r="E13" s="307">
        <f t="shared" si="1"/>
        <v>-0.809</v>
      </c>
      <c r="F13" s="349" t="str">
        <f t="shared" si="0"/>
        <v>是</v>
      </c>
    </row>
    <row r="14" ht="36" customHeight="true" spans="1:6">
      <c r="A14" s="298" t="s">
        <v>1388</v>
      </c>
      <c r="B14" s="297" t="s">
        <v>1389</v>
      </c>
      <c r="C14" s="299">
        <v>0</v>
      </c>
      <c r="D14" s="299">
        <v>0</v>
      </c>
      <c r="E14" s="307" t="str">
        <f t="shared" si="1"/>
        <v/>
      </c>
      <c r="F14" s="349" t="str">
        <f t="shared" si="0"/>
        <v>否</v>
      </c>
    </row>
    <row r="15" ht="36" customHeight="true" spans="1:6">
      <c r="A15" s="298" t="s">
        <v>1390</v>
      </c>
      <c r="B15" s="297" t="s">
        <v>1391</v>
      </c>
      <c r="C15" s="299">
        <v>0</v>
      </c>
      <c r="D15" s="299">
        <v>203189</v>
      </c>
      <c r="E15" s="307" t="str">
        <f t="shared" si="1"/>
        <v/>
      </c>
      <c r="F15" s="349" t="str">
        <f t="shared" si="0"/>
        <v>是</v>
      </c>
    </row>
    <row r="16" ht="36" customHeight="true" spans="1:6">
      <c r="A16" s="333" t="s">
        <v>1392</v>
      </c>
      <c r="B16" s="334" t="s">
        <v>1393</v>
      </c>
      <c r="C16" s="332">
        <v>0</v>
      </c>
      <c r="D16" s="332">
        <v>0</v>
      </c>
      <c r="E16" s="348" t="str">
        <f t="shared" si="1"/>
        <v/>
      </c>
      <c r="F16" s="349" t="str">
        <f t="shared" si="0"/>
        <v>是</v>
      </c>
    </row>
    <row r="17" ht="36" customHeight="true" spans="1:6">
      <c r="A17" s="333" t="s">
        <v>1394</v>
      </c>
      <c r="B17" s="334" t="s">
        <v>1395</v>
      </c>
      <c r="C17" s="332">
        <v>8400</v>
      </c>
      <c r="D17" s="332">
        <v>6420</v>
      </c>
      <c r="E17" s="348">
        <f t="shared" si="1"/>
        <v>-0.236</v>
      </c>
      <c r="F17" s="349" t="str">
        <f t="shared" si="0"/>
        <v>是</v>
      </c>
    </row>
    <row r="18" ht="36" customHeight="true" spans="1:6">
      <c r="A18" s="333" t="s">
        <v>1396</v>
      </c>
      <c r="B18" s="199" t="s">
        <v>1397</v>
      </c>
      <c r="C18" s="299">
        <v>3600</v>
      </c>
      <c r="D18" s="299">
        <v>2400</v>
      </c>
      <c r="E18" s="307">
        <f t="shared" si="1"/>
        <v>-0.333</v>
      </c>
      <c r="F18" s="349" t="str">
        <f t="shared" si="0"/>
        <v>是</v>
      </c>
    </row>
    <row r="19" ht="36" customHeight="true" spans="1:6">
      <c r="A19" s="333" t="s">
        <v>1398</v>
      </c>
      <c r="B19" s="199" t="s">
        <v>1399</v>
      </c>
      <c r="C19" s="299">
        <v>4800</v>
      </c>
      <c r="D19" s="299">
        <v>4020</v>
      </c>
      <c r="E19" s="307">
        <f t="shared" si="1"/>
        <v>-0.163</v>
      </c>
      <c r="F19" s="349" t="str">
        <f t="shared" si="0"/>
        <v>是</v>
      </c>
    </row>
    <row r="20" ht="36" customHeight="true" spans="1:6">
      <c r="A20" s="333" t="s">
        <v>1400</v>
      </c>
      <c r="B20" s="334" t="s">
        <v>1401</v>
      </c>
      <c r="C20" s="332">
        <v>800</v>
      </c>
      <c r="D20" s="332">
        <v>2000</v>
      </c>
      <c r="E20" s="348">
        <f t="shared" si="1"/>
        <v>1.5</v>
      </c>
      <c r="F20" s="349" t="str">
        <f t="shared" si="0"/>
        <v>是</v>
      </c>
    </row>
    <row r="21" ht="36" customHeight="true" spans="1:6">
      <c r="A21" s="333" t="s">
        <v>1402</v>
      </c>
      <c r="B21" s="334" t="s">
        <v>1403</v>
      </c>
      <c r="C21" s="332">
        <v>590</v>
      </c>
      <c r="D21" s="332">
        <v>1260</v>
      </c>
      <c r="E21" s="348">
        <f t="shared" si="1"/>
        <v>1.136</v>
      </c>
      <c r="F21" s="349" t="str">
        <f t="shared" si="0"/>
        <v>是</v>
      </c>
    </row>
    <row r="22" ht="36" customHeight="true" spans="1:6">
      <c r="A22" s="333" t="s">
        <v>1404</v>
      </c>
      <c r="B22" s="334" t="s">
        <v>1405</v>
      </c>
      <c r="C22" s="332">
        <v>0</v>
      </c>
      <c r="D22" s="332">
        <v>0</v>
      </c>
      <c r="E22" s="348" t="str">
        <f t="shared" si="1"/>
        <v/>
      </c>
      <c r="F22" s="349" t="str">
        <f t="shared" si="0"/>
        <v>是</v>
      </c>
    </row>
    <row r="23" ht="36" customHeight="true" spans="1:6">
      <c r="A23" s="298" t="s">
        <v>1406</v>
      </c>
      <c r="B23" s="295" t="s">
        <v>1407</v>
      </c>
      <c r="C23" s="332">
        <v>0</v>
      </c>
      <c r="D23" s="332">
        <v>0</v>
      </c>
      <c r="E23" s="348" t="str">
        <f t="shared" si="1"/>
        <v/>
      </c>
      <c r="F23" s="349" t="str">
        <f t="shared" si="0"/>
        <v>是</v>
      </c>
    </row>
    <row r="24" ht="36" customHeight="true" spans="1:6">
      <c r="A24" s="298" t="s">
        <v>1408</v>
      </c>
      <c r="B24" s="295" t="s">
        <v>1409</v>
      </c>
      <c r="C24" s="332">
        <v>2993</v>
      </c>
      <c r="D24" s="332">
        <v>4085</v>
      </c>
      <c r="E24" s="348">
        <f t="shared" si="1"/>
        <v>0.365</v>
      </c>
      <c r="F24" s="349" t="str">
        <f t="shared" si="0"/>
        <v>是</v>
      </c>
    </row>
    <row r="25" ht="36" customHeight="true" spans="1:6">
      <c r="A25" s="298" t="s">
        <v>1410</v>
      </c>
      <c r="B25" s="295" t="s">
        <v>1411</v>
      </c>
      <c r="C25" s="332">
        <v>395</v>
      </c>
      <c r="D25" s="332">
        <v>0</v>
      </c>
      <c r="E25" s="348">
        <f t="shared" si="1"/>
        <v>-1</v>
      </c>
      <c r="F25" s="349" t="str">
        <f t="shared" si="0"/>
        <v>是</v>
      </c>
    </row>
    <row r="26" ht="36" customHeight="true" spans="1:6">
      <c r="A26" s="298" t="s">
        <v>1412</v>
      </c>
      <c r="B26" s="295" t="s">
        <v>1413</v>
      </c>
      <c r="C26" s="332">
        <v>0</v>
      </c>
      <c r="D26" s="332">
        <v>0</v>
      </c>
      <c r="E26" s="348" t="str">
        <f t="shared" si="1"/>
        <v/>
      </c>
      <c r="F26" s="349" t="str">
        <f t="shared" si="0"/>
        <v>是</v>
      </c>
    </row>
    <row r="27" ht="36" customHeight="true" spans="1:6">
      <c r="A27" s="298" t="s">
        <v>1414</v>
      </c>
      <c r="B27" s="295" t="s">
        <v>1415</v>
      </c>
      <c r="C27" s="332">
        <v>0</v>
      </c>
      <c r="D27" s="332">
        <v>0</v>
      </c>
      <c r="E27" s="348" t="str">
        <f t="shared" si="1"/>
        <v/>
      </c>
      <c r="F27" s="349" t="str">
        <f t="shared" si="0"/>
        <v>否</v>
      </c>
    </row>
    <row r="28" ht="36" customHeight="true" spans="1:6">
      <c r="A28" s="298"/>
      <c r="B28" s="297"/>
      <c r="C28" s="299"/>
      <c r="D28" s="299"/>
      <c r="E28" s="348" t="str">
        <f t="shared" si="1"/>
        <v/>
      </c>
      <c r="F28" s="157" t="str">
        <f t="shared" si="0"/>
        <v>是</v>
      </c>
    </row>
    <row r="29" ht="36" customHeight="true" spans="1:6">
      <c r="A29" s="310"/>
      <c r="B29" s="311" t="s">
        <v>1898</v>
      </c>
      <c r="C29" s="332">
        <f>SUM(C4:C10,C16:C17,C20:C27)</f>
        <v>423377</v>
      </c>
      <c r="D29" s="332">
        <f>SUM(D4:D10,D16:D17,D20:D27)</f>
        <v>462254</v>
      </c>
      <c r="E29" s="348">
        <f t="shared" si="1"/>
        <v>0.092</v>
      </c>
      <c r="F29" s="157" t="str">
        <f t="shared" si="0"/>
        <v>是</v>
      </c>
    </row>
    <row r="30" ht="36" customHeight="true" spans="1:6">
      <c r="A30" s="335">
        <v>105</v>
      </c>
      <c r="B30" s="336" t="s">
        <v>1417</v>
      </c>
      <c r="C30" s="91">
        <v>447000</v>
      </c>
      <c r="D30" s="91">
        <v>783900</v>
      </c>
      <c r="E30" s="348">
        <f t="shared" si="1"/>
        <v>0.754</v>
      </c>
      <c r="F30" s="157" t="str">
        <f t="shared" ref="F30:F37" si="2">IF(LEN(A30)=7,"是",IF(B30&lt;&gt;"",IF(SUM(C30:D30)&lt;&gt;0,"是","否"),"是"))</f>
        <v>是</v>
      </c>
    </row>
    <row r="31" ht="36" customHeight="true" spans="1:6">
      <c r="A31" s="335">
        <v>110</v>
      </c>
      <c r="B31" s="336" t="s">
        <v>62</v>
      </c>
      <c r="C31" s="91">
        <f>SUM(C32)</f>
        <v>96652</v>
      </c>
      <c r="D31" s="91">
        <f>SUM(D32,D34)</f>
        <v>40127</v>
      </c>
      <c r="E31" s="348">
        <f t="shared" si="1"/>
        <v>-0.585</v>
      </c>
      <c r="F31" s="157" t="str">
        <f t="shared" si="2"/>
        <v>是</v>
      </c>
    </row>
    <row r="32" ht="36" customHeight="true" spans="1:6">
      <c r="A32" s="337">
        <v>11004</v>
      </c>
      <c r="B32" s="338" t="s">
        <v>1899</v>
      </c>
      <c r="C32" s="93">
        <f>SUM(C33:C34)</f>
        <v>96652</v>
      </c>
      <c r="D32" s="93">
        <f>SUM(D33)</f>
        <v>4413</v>
      </c>
      <c r="E32" s="307">
        <f t="shared" si="1"/>
        <v>-0.954</v>
      </c>
      <c r="F32" s="157" t="str">
        <f t="shared" si="2"/>
        <v>是</v>
      </c>
    </row>
    <row r="33" ht="36" customHeight="true" spans="1:6">
      <c r="A33" s="337">
        <v>1100401</v>
      </c>
      <c r="B33" s="338" t="s">
        <v>1419</v>
      </c>
      <c r="C33" s="93">
        <v>10885</v>
      </c>
      <c r="D33" s="339">
        <v>4413</v>
      </c>
      <c r="E33" s="307">
        <f t="shared" si="1"/>
        <v>-0.595</v>
      </c>
      <c r="F33" s="157" t="str">
        <f t="shared" si="2"/>
        <v>是</v>
      </c>
    </row>
    <row r="34" ht="36" customHeight="true" spans="1:6">
      <c r="A34" s="337">
        <v>1100402</v>
      </c>
      <c r="B34" s="338" t="s">
        <v>1900</v>
      </c>
      <c r="C34" s="121">
        <v>85767</v>
      </c>
      <c r="D34" s="93">
        <v>35714</v>
      </c>
      <c r="E34" s="307">
        <f t="shared" si="1"/>
        <v>-0.584</v>
      </c>
      <c r="F34" s="157" t="str">
        <f t="shared" si="2"/>
        <v>是</v>
      </c>
    </row>
    <row r="35" ht="36" customHeight="true" spans="1:6">
      <c r="A35" s="337">
        <v>11008</v>
      </c>
      <c r="B35" s="338" t="s">
        <v>65</v>
      </c>
      <c r="C35" s="93">
        <v>76772</v>
      </c>
      <c r="D35" s="340">
        <v>490</v>
      </c>
      <c r="E35" s="307">
        <f t="shared" si="1"/>
        <v>-0.994</v>
      </c>
      <c r="F35" s="157" t="str">
        <f t="shared" si="2"/>
        <v>是</v>
      </c>
    </row>
    <row r="36" ht="36" customHeight="true" spans="1:6">
      <c r="A36" s="341">
        <v>11009</v>
      </c>
      <c r="B36" s="342" t="s">
        <v>66</v>
      </c>
      <c r="C36" s="343"/>
      <c r="D36" s="343"/>
      <c r="E36" s="307" t="str">
        <f t="shared" si="1"/>
        <v/>
      </c>
      <c r="F36" s="157" t="str">
        <f t="shared" si="2"/>
        <v>否</v>
      </c>
    </row>
    <row r="37" ht="36" customHeight="true" spans="1:6">
      <c r="A37" s="344"/>
      <c r="B37" s="345" t="s">
        <v>69</v>
      </c>
      <c r="C37" s="91">
        <f>SUM(C29:C31,C35:C36)</f>
        <v>1043801</v>
      </c>
      <c r="D37" s="91">
        <f>SUM(D29:D31,D35:D36)</f>
        <v>1286771</v>
      </c>
      <c r="E37" s="348">
        <f t="shared" si="1"/>
        <v>0.233</v>
      </c>
      <c r="F37" s="157" t="str">
        <f t="shared" si="2"/>
        <v>是</v>
      </c>
    </row>
  </sheetData>
  <autoFilter ref="A3:F37">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 C31:C34 D31:D32">
    <cfRule type="expression" dxfId="1" priority="1"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274"/>
  <sheetViews>
    <sheetView showGridLines="0" showZeros="0" view="pageBreakPreview" zoomScaleNormal="115" zoomScaleSheetLayoutView="100" workbookViewId="0">
      <pane ySplit="3" topLeftCell="A91" activePane="bottomLeft" state="frozen"/>
      <selection/>
      <selection pane="bottomLeft" activeCell="E265" sqref="E265"/>
    </sheetView>
  </sheetViews>
  <sheetFormatPr defaultColWidth="9" defaultRowHeight="15.75" outlineLevelCol="7"/>
  <cols>
    <col min="1" max="1" width="13.5" style="280" customWidth="true"/>
    <col min="2" max="2" width="50.75" style="280" customWidth="true"/>
    <col min="3" max="4" width="20.6333333333333" style="284" customWidth="true"/>
    <col min="5" max="5" width="20.6333333333333" style="285" customWidth="true"/>
    <col min="6" max="6" width="3.75" style="286" hidden="true" customWidth="true"/>
    <col min="7" max="8" width="9" style="280" hidden="true" customWidth="true"/>
    <col min="9" max="16384" width="9" style="280"/>
  </cols>
  <sheetData>
    <row r="1" s="280" customFormat="true" ht="45" customHeight="true" spans="1:7">
      <c r="A1" s="287"/>
      <c r="B1" s="288" t="s">
        <v>1901</v>
      </c>
      <c r="C1" s="288"/>
      <c r="D1" s="288"/>
      <c r="E1" s="288"/>
      <c r="F1" s="300"/>
      <c r="G1" s="287"/>
    </row>
    <row r="2" s="281" customFormat="true" ht="20.1" customHeight="true" spans="1:7">
      <c r="A2" s="289"/>
      <c r="B2" s="290"/>
      <c r="C2" s="290"/>
      <c r="D2" s="290"/>
      <c r="E2" s="301" t="s">
        <v>3</v>
      </c>
      <c r="F2" s="302"/>
      <c r="G2" s="289"/>
    </row>
    <row r="3" s="282" customFormat="true" ht="45" customHeight="true" spans="1:7">
      <c r="A3" s="291" t="s">
        <v>4</v>
      </c>
      <c r="B3" s="292" t="s">
        <v>5</v>
      </c>
      <c r="C3" s="293" t="s">
        <v>106</v>
      </c>
      <c r="D3" s="293" t="s">
        <v>7</v>
      </c>
      <c r="E3" s="293" t="s">
        <v>107</v>
      </c>
      <c r="F3" s="303" t="s">
        <v>9</v>
      </c>
      <c r="G3" s="304" t="s">
        <v>1902</v>
      </c>
    </row>
    <row r="4" s="280" customFormat="true" ht="36" customHeight="true" spans="1:8">
      <c r="A4" s="294" t="s">
        <v>1422</v>
      </c>
      <c r="B4" s="295" t="s">
        <v>1423</v>
      </c>
      <c r="C4" s="296">
        <f>VLOOKUP(A4,'[4]36'!$A:$D,4,FALSE)</f>
        <v>0</v>
      </c>
      <c r="D4" s="296">
        <f>VLOOKUP(A4,'[12]30'!$A:$D,4,FALSE)</f>
        <v>0</v>
      </c>
      <c r="E4" s="305" t="str">
        <f t="shared" ref="E4:E44" si="0">IF(C4&gt;0,D4/C4-1,IF(C4&lt;0,-(D4/C4-1),""))</f>
        <v/>
      </c>
      <c r="F4" s="306" t="str">
        <f t="shared" ref="F4:F67" si="1">IF(LEN(A4)=3,"是",IF(B4&lt;&gt;"",IF(SUM(C4:D4)&lt;&gt;0,"是","否"),"是"))</f>
        <v>是</v>
      </c>
      <c r="G4" s="287" t="str">
        <f t="shared" ref="G4:G67" si="2">IF(LEN(A4)=3,"类",IF(LEN(A4)=5,"款","项"))</f>
        <v>类</v>
      </c>
      <c r="H4" s="280">
        <f>LEN(A4)</f>
        <v>3</v>
      </c>
    </row>
    <row r="5" s="280" customFormat="true" ht="36" customHeight="true" spans="1:8">
      <c r="A5" s="294" t="s">
        <v>1424</v>
      </c>
      <c r="B5" s="297" t="s">
        <v>1425</v>
      </c>
      <c r="C5" s="296">
        <f>VLOOKUP(A5,'[4]36'!$A:$D,4,FALSE)</f>
        <v>0</v>
      </c>
      <c r="D5" s="296">
        <f>VLOOKUP(A5,'[12]30'!$A:$D,4,FALSE)</f>
        <v>0</v>
      </c>
      <c r="E5" s="305" t="str">
        <f t="shared" si="0"/>
        <v/>
      </c>
      <c r="F5" s="306" t="str">
        <f t="shared" si="1"/>
        <v>否</v>
      </c>
      <c r="G5" s="287" t="str">
        <f t="shared" si="2"/>
        <v>款</v>
      </c>
      <c r="H5" s="280">
        <f t="shared" ref="H5:H68" si="3">LEN(A5)</f>
        <v>5</v>
      </c>
    </row>
    <row r="6" s="280" customFormat="true" ht="36" customHeight="true" spans="1:8">
      <c r="A6" s="298" t="s">
        <v>1426</v>
      </c>
      <c r="B6" s="297" t="s">
        <v>1427</v>
      </c>
      <c r="C6" s="299">
        <f>VLOOKUP(A6,'[4]36'!$A:$D,4,FALSE)</f>
        <v>0</v>
      </c>
      <c r="D6" s="299">
        <f>VLOOKUP(A6,'[12]30'!$A:$D,4,FALSE)</f>
        <v>0</v>
      </c>
      <c r="E6" s="307" t="str">
        <f t="shared" si="0"/>
        <v/>
      </c>
      <c r="F6" s="306" t="str">
        <f t="shared" si="1"/>
        <v>否</v>
      </c>
      <c r="G6" s="287" t="str">
        <f t="shared" si="2"/>
        <v>项</v>
      </c>
      <c r="H6" s="280">
        <f t="shared" si="3"/>
        <v>7</v>
      </c>
    </row>
    <row r="7" s="280" customFormat="true" ht="36" customHeight="true" spans="1:8">
      <c r="A7" s="298" t="s">
        <v>1428</v>
      </c>
      <c r="B7" s="297" t="s">
        <v>1429</v>
      </c>
      <c r="C7" s="299">
        <f>VLOOKUP(A7,'[4]36'!$A:$D,4,FALSE)</f>
        <v>0</v>
      </c>
      <c r="D7" s="299">
        <f>VLOOKUP(A7,'[12]30'!$A:$D,4,FALSE)</f>
        <v>0</v>
      </c>
      <c r="E7" s="307" t="str">
        <f t="shared" si="0"/>
        <v/>
      </c>
      <c r="F7" s="306" t="str">
        <f t="shared" si="1"/>
        <v>否</v>
      </c>
      <c r="G7" s="287" t="str">
        <f t="shared" si="2"/>
        <v>项</v>
      </c>
      <c r="H7" s="280">
        <f t="shared" si="3"/>
        <v>7</v>
      </c>
    </row>
    <row r="8" s="280" customFormat="true" ht="36" customHeight="true" spans="1:8">
      <c r="A8" s="298" t="s">
        <v>1430</v>
      </c>
      <c r="B8" s="297" t="s">
        <v>1431</v>
      </c>
      <c r="C8" s="299">
        <f>VLOOKUP(A8,'[4]36'!$A:$D,4,FALSE)</f>
        <v>0</v>
      </c>
      <c r="D8" s="299">
        <f>VLOOKUP(A8,'[12]30'!$A:$D,4,FALSE)</f>
        <v>0</v>
      </c>
      <c r="E8" s="307" t="str">
        <f t="shared" si="0"/>
        <v/>
      </c>
      <c r="F8" s="306" t="str">
        <f t="shared" si="1"/>
        <v>否</v>
      </c>
      <c r="G8" s="287" t="str">
        <f t="shared" si="2"/>
        <v>项</v>
      </c>
      <c r="H8" s="280">
        <f t="shared" si="3"/>
        <v>7</v>
      </c>
    </row>
    <row r="9" s="280" customFormat="true" ht="36" customHeight="true" spans="1:8">
      <c r="A9" s="298" t="s">
        <v>1432</v>
      </c>
      <c r="B9" s="297" t="s">
        <v>1433</v>
      </c>
      <c r="C9" s="299">
        <f>VLOOKUP(A9,'[4]36'!$A:$D,4,FALSE)</f>
        <v>0</v>
      </c>
      <c r="D9" s="299">
        <f>VLOOKUP(A9,'[12]30'!$A:$D,4,FALSE)</f>
        <v>0</v>
      </c>
      <c r="E9" s="307" t="str">
        <f t="shared" si="0"/>
        <v/>
      </c>
      <c r="F9" s="306" t="str">
        <f t="shared" si="1"/>
        <v>否</v>
      </c>
      <c r="G9" s="287" t="str">
        <f t="shared" si="2"/>
        <v>项</v>
      </c>
      <c r="H9" s="280">
        <f t="shared" si="3"/>
        <v>7</v>
      </c>
    </row>
    <row r="10" s="280" customFormat="true" ht="36" customHeight="true" spans="1:8">
      <c r="A10" s="298" t="s">
        <v>1434</v>
      </c>
      <c r="B10" s="297" t="s">
        <v>1435</v>
      </c>
      <c r="C10" s="299">
        <f>VLOOKUP(A10,'[4]36'!$A:$D,4,FALSE)</f>
        <v>0</v>
      </c>
      <c r="D10" s="299">
        <f>VLOOKUP(A10,'[12]30'!$A:$D,4,FALSE)</f>
        <v>0</v>
      </c>
      <c r="E10" s="307" t="str">
        <f t="shared" si="0"/>
        <v/>
      </c>
      <c r="F10" s="306" t="str">
        <f t="shared" si="1"/>
        <v>否</v>
      </c>
      <c r="G10" s="287" t="str">
        <f t="shared" si="2"/>
        <v>项</v>
      </c>
      <c r="H10" s="280">
        <f t="shared" si="3"/>
        <v>7</v>
      </c>
    </row>
    <row r="11" s="280" customFormat="true" ht="36" customHeight="true" spans="1:8">
      <c r="A11" s="294" t="s">
        <v>1436</v>
      </c>
      <c r="B11" s="295" t="s">
        <v>1437</v>
      </c>
      <c r="C11" s="296">
        <f>VLOOKUP(A11,'[4]36'!$A:$D,4,FALSE)</f>
        <v>0</v>
      </c>
      <c r="D11" s="296">
        <f>VLOOKUP(A11,'[12]30'!$A:$D,4,FALSE)</f>
        <v>0</v>
      </c>
      <c r="E11" s="305" t="str">
        <f t="shared" si="0"/>
        <v/>
      </c>
      <c r="F11" s="306" t="str">
        <f t="shared" si="1"/>
        <v>否</v>
      </c>
      <c r="G11" s="287" t="str">
        <f t="shared" si="2"/>
        <v>款</v>
      </c>
      <c r="H11" s="280">
        <f t="shared" si="3"/>
        <v>5</v>
      </c>
    </row>
    <row r="12" s="280" customFormat="true" ht="36" customHeight="true" spans="1:8">
      <c r="A12" s="298" t="s">
        <v>1438</v>
      </c>
      <c r="B12" s="297" t="s">
        <v>1439</v>
      </c>
      <c r="C12" s="299">
        <f>VLOOKUP(A12,'[4]36'!$A:$D,4,FALSE)</f>
        <v>0</v>
      </c>
      <c r="D12" s="299">
        <f>VLOOKUP(A12,'[12]30'!$A:$D,4,FALSE)</f>
        <v>0</v>
      </c>
      <c r="E12" s="307" t="str">
        <f t="shared" si="0"/>
        <v/>
      </c>
      <c r="F12" s="306" t="str">
        <f t="shared" si="1"/>
        <v>否</v>
      </c>
      <c r="G12" s="287" t="str">
        <f t="shared" si="2"/>
        <v>项</v>
      </c>
      <c r="H12" s="280">
        <f t="shared" si="3"/>
        <v>7</v>
      </c>
    </row>
    <row r="13" s="280" customFormat="true" ht="36" customHeight="true" spans="1:8">
      <c r="A13" s="298" t="s">
        <v>1440</v>
      </c>
      <c r="B13" s="297" t="s">
        <v>1441</v>
      </c>
      <c r="C13" s="299">
        <f>VLOOKUP(A13,'[4]36'!$A:$D,4,FALSE)</f>
        <v>0</v>
      </c>
      <c r="D13" s="299">
        <f>VLOOKUP(A13,'[12]30'!$A:$D,4,FALSE)</f>
        <v>0</v>
      </c>
      <c r="E13" s="307" t="str">
        <f t="shared" si="0"/>
        <v/>
      </c>
      <c r="F13" s="306" t="str">
        <f t="shared" si="1"/>
        <v>否</v>
      </c>
      <c r="G13" s="287" t="str">
        <f t="shared" si="2"/>
        <v>项</v>
      </c>
      <c r="H13" s="280">
        <f t="shared" si="3"/>
        <v>7</v>
      </c>
    </row>
    <row r="14" s="280" customFormat="true" ht="36" customHeight="true" spans="1:8">
      <c r="A14" s="298" t="s">
        <v>1442</v>
      </c>
      <c r="B14" s="297" t="s">
        <v>1443</v>
      </c>
      <c r="C14" s="299">
        <f>VLOOKUP(A14,'[4]36'!$A:$D,4,FALSE)</f>
        <v>0</v>
      </c>
      <c r="D14" s="299">
        <f>VLOOKUP(A14,'[12]30'!$A:$D,4,FALSE)</f>
        <v>0</v>
      </c>
      <c r="E14" s="307" t="str">
        <f t="shared" si="0"/>
        <v/>
      </c>
      <c r="F14" s="306" t="str">
        <f t="shared" si="1"/>
        <v>否</v>
      </c>
      <c r="G14" s="287" t="str">
        <f t="shared" si="2"/>
        <v>项</v>
      </c>
      <c r="H14" s="280">
        <f t="shared" si="3"/>
        <v>7</v>
      </c>
    </row>
    <row r="15" s="280" customFormat="true" ht="36" customHeight="true" spans="1:8">
      <c r="A15" s="298" t="s">
        <v>1444</v>
      </c>
      <c r="B15" s="297" t="s">
        <v>1445</v>
      </c>
      <c r="C15" s="299">
        <f>VLOOKUP(A15,'[4]36'!$A:$D,4,FALSE)</f>
        <v>0</v>
      </c>
      <c r="D15" s="299">
        <f>VLOOKUP(A15,'[12]30'!$A:$D,4,FALSE)</f>
        <v>0</v>
      </c>
      <c r="E15" s="307" t="str">
        <f t="shared" si="0"/>
        <v/>
      </c>
      <c r="F15" s="306" t="str">
        <f t="shared" si="1"/>
        <v>否</v>
      </c>
      <c r="G15" s="287" t="str">
        <f t="shared" si="2"/>
        <v>项</v>
      </c>
      <c r="H15" s="280">
        <f t="shared" si="3"/>
        <v>7</v>
      </c>
    </row>
    <row r="16" s="280" customFormat="true" ht="36" customHeight="true" spans="1:8">
      <c r="A16" s="298" t="s">
        <v>1446</v>
      </c>
      <c r="B16" s="297" t="s">
        <v>1447</v>
      </c>
      <c r="C16" s="299">
        <f>VLOOKUP(A16,'[4]36'!$A:$D,4,FALSE)</f>
        <v>0</v>
      </c>
      <c r="D16" s="299">
        <f>VLOOKUP(A16,'[12]30'!$A:$D,4,FALSE)</f>
        <v>0</v>
      </c>
      <c r="E16" s="307" t="str">
        <f t="shared" si="0"/>
        <v/>
      </c>
      <c r="F16" s="306" t="str">
        <f t="shared" si="1"/>
        <v>否</v>
      </c>
      <c r="G16" s="287" t="str">
        <f t="shared" si="2"/>
        <v>项</v>
      </c>
      <c r="H16" s="280">
        <f t="shared" si="3"/>
        <v>7</v>
      </c>
    </row>
    <row r="17" s="280" customFormat="true" ht="36" customHeight="true" spans="1:8">
      <c r="A17" s="294" t="s">
        <v>1448</v>
      </c>
      <c r="B17" s="295" t="s">
        <v>1449</v>
      </c>
      <c r="C17" s="296">
        <f>VLOOKUP(A17,'[4]36'!$A:$D,4,FALSE)</f>
        <v>0</v>
      </c>
      <c r="D17" s="296">
        <f>VLOOKUP(A17,'[12]30'!$A:$D,4,FALSE)</f>
        <v>0</v>
      </c>
      <c r="E17" s="305" t="str">
        <f t="shared" si="0"/>
        <v/>
      </c>
      <c r="F17" s="306" t="str">
        <f t="shared" si="1"/>
        <v>否</v>
      </c>
      <c r="G17" s="287" t="str">
        <f t="shared" si="2"/>
        <v>款</v>
      </c>
      <c r="H17" s="280">
        <f t="shared" si="3"/>
        <v>5</v>
      </c>
    </row>
    <row r="18" s="280" customFormat="true" ht="36" customHeight="true" spans="1:8">
      <c r="A18" s="298" t="s">
        <v>1450</v>
      </c>
      <c r="B18" s="297" t="s">
        <v>1451</v>
      </c>
      <c r="C18" s="299">
        <f>VLOOKUP(A18,'[4]36'!$A:$D,4,FALSE)</f>
        <v>0</v>
      </c>
      <c r="D18" s="299">
        <f>VLOOKUP(A18,'[12]30'!$A:$D,4,FALSE)</f>
        <v>0</v>
      </c>
      <c r="E18" s="307" t="str">
        <f t="shared" si="0"/>
        <v/>
      </c>
      <c r="F18" s="306" t="str">
        <f t="shared" si="1"/>
        <v>否</v>
      </c>
      <c r="G18" s="287" t="str">
        <f t="shared" si="2"/>
        <v>项</v>
      </c>
      <c r="H18" s="280">
        <f t="shared" si="3"/>
        <v>7</v>
      </c>
    </row>
    <row r="19" s="280" customFormat="true" ht="36" customHeight="true" spans="1:8">
      <c r="A19" s="298" t="s">
        <v>1452</v>
      </c>
      <c r="B19" s="297" t="s">
        <v>1453</v>
      </c>
      <c r="C19" s="299">
        <f>VLOOKUP(A19,'[4]36'!$A:$D,4,FALSE)</f>
        <v>0</v>
      </c>
      <c r="D19" s="299">
        <f>VLOOKUP(A19,'[12]30'!$A:$D,4,FALSE)</f>
        <v>0</v>
      </c>
      <c r="E19" s="307" t="str">
        <f t="shared" si="0"/>
        <v/>
      </c>
      <c r="F19" s="306" t="str">
        <f t="shared" si="1"/>
        <v>否</v>
      </c>
      <c r="G19" s="287" t="str">
        <f t="shared" si="2"/>
        <v>项</v>
      </c>
      <c r="H19" s="280">
        <f t="shared" si="3"/>
        <v>7</v>
      </c>
    </row>
    <row r="20" s="280" customFormat="true" ht="36" customHeight="true" spans="1:8">
      <c r="A20" s="294" t="s">
        <v>1454</v>
      </c>
      <c r="B20" s="295" t="s">
        <v>1455</v>
      </c>
      <c r="C20" s="296">
        <f>VLOOKUP(A20,'[4]36'!$A:$D,4,FALSE)</f>
        <v>20</v>
      </c>
      <c r="D20" s="296">
        <f>VLOOKUP(A20,'[12]30'!$A:$D,4,FALSE)</f>
        <v>10</v>
      </c>
      <c r="E20" s="305">
        <f t="shared" si="0"/>
        <v>-0.5</v>
      </c>
      <c r="F20" s="306" t="str">
        <f t="shared" si="1"/>
        <v>是</v>
      </c>
      <c r="G20" s="287" t="str">
        <f t="shared" si="2"/>
        <v>类</v>
      </c>
      <c r="H20" s="280">
        <f t="shared" si="3"/>
        <v>3</v>
      </c>
    </row>
    <row r="21" s="280" customFormat="true" ht="36" customHeight="true" spans="1:8">
      <c r="A21" s="294" t="s">
        <v>1456</v>
      </c>
      <c r="B21" s="295" t="s">
        <v>1457</v>
      </c>
      <c r="C21" s="296">
        <f>VLOOKUP(A21,'[4]36'!$A:$D,4,FALSE)</f>
        <v>15</v>
      </c>
      <c r="D21" s="296">
        <f>VLOOKUP(A21,'[12]30'!$A:$D,4,FALSE)</f>
        <v>0</v>
      </c>
      <c r="E21" s="305">
        <f t="shared" si="0"/>
        <v>-1</v>
      </c>
      <c r="F21" s="306" t="str">
        <f t="shared" si="1"/>
        <v>是</v>
      </c>
      <c r="G21" s="287" t="str">
        <f t="shared" si="2"/>
        <v>款</v>
      </c>
      <c r="H21" s="280">
        <f t="shared" si="3"/>
        <v>5</v>
      </c>
    </row>
    <row r="22" s="280" customFormat="true" ht="36" customHeight="true" spans="1:8">
      <c r="A22" s="298" t="s">
        <v>1458</v>
      </c>
      <c r="B22" s="297" t="s">
        <v>1459</v>
      </c>
      <c r="C22" s="299">
        <f>VLOOKUP(A22,'[4]36'!$A:$D,4,FALSE)</f>
        <v>0</v>
      </c>
      <c r="D22" s="299">
        <f>VLOOKUP(A22,'[12]30'!$A:$D,4,FALSE)</f>
        <v>0</v>
      </c>
      <c r="E22" s="307" t="str">
        <f t="shared" si="0"/>
        <v/>
      </c>
      <c r="F22" s="306" t="str">
        <f t="shared" si="1"/>
        <v>否</v>
      </c>
      <c r="G22" s="287" t="str">
        <f t="shared" si="2"/>
        <v>项</v>
      </c>
      <c r="H22" s="280">
        <f t="shared" si="3"/>
        <v>7</v>
      </c>
    </row>
    <row r="23" s="280" customFormat="true" ht="36" customHeight="true" spans="1:8">
      <c r="A23" s="298" t="s">
        <v>1460</v>
      </c>
      <c r="B23" s="297" t="s">
        <v>1461</v>
      </c>
      <c r="C23" s="299">
        <f>VLOOKUP(A23,'[4]36'!$A:$D,4,FALSE)</f>
        <v>15</v>
      </c>
      <c r="D23" s="299">
        <f>VLOOKUP(A23,'[12]30'!$A:$D,4,FALSE)</f>
        <v>0</v>
      </c>
      <c r="E23" s="307">
        <f t="shared" si="0"/>
        <v>-1</v>
      </c>
      <c r="F23" s="306" t="str">
        <f t="shared" si="1"/>
        <v>是</v>
      </c>
      <c r="G23" s="287" t="str">
        <f t="shared" si="2"/>
        <v>项</v>
      </c>
      <c r="H23" s="280">
        <f t="shared" si="3"/>
        <v>7</v>
      </c>
    </row>
    <row r="24" s="280" customFormat="true" ht="36" customHeight="true" spans="1:8">
      <c r="A24" s="298" t="s">
        <v>1462</v>
      </c>
      <c r="B24" s="297" t="s">
        <v>1463</v>
      </c>
      <c r="C24" s="299">
        <f>VLOOKUP(A24,'[4]36'!$A:$D,4,FALSE)</f>
        <v>0</v>
      </c>
      <c r="D24" s="299">
        <f>VLOOKUP(A24,'[12]30'!$A:$D,4,FALSE)</f>
        <v>0</v>
      </c>
      <c r="E24" s="307" t="str">
        <f t="shared" si="0"/>
        <v/>
      </c>
      <c r="F24" s="306" t="str">
        <f t="shared" si="1"/>
        <v>否</v>
      </c>
      <c r="G24" s="287" t="str">
        <f t="shared" si="2"/>
        <v>项</v>
      </c>
      <c r="H24" s="280">
        <f t="shared" si="3"/>
        <v>7</v>
      </c>
    </row>
    <row r="25" s="280" customFormat="true" ht="36" customHeight="true" spans="1:8">
      <c r="A25" s="294" t="s">
        <v>1464</v>
      </c>
      <c r="B25" s="295" t="s">
        <v>1465</v>
      </c>
      <c r="C25" s="296">
        <f>VLOOKUP(A25,'[4]36'!$A:$D,4,FALSE)</f>
        <v>5</v>
      </c>
      <c r="D25" s="296">
        <f>VLOOKUP(A25,'[12]30'!$A:$D,4,FALSE)</f>
        <v>10</v>
      </c>
      <c r="E25" s="305">
        <f t="shared" si="0"/>
        <v>1</v>
      </c>
      <c r="F25" s="306" t="str">
        <f t="shared" si="1"/>
        <v>是</v>
      </c>
      <c r="G25" s="287" t="str">
        <f t="shared" si="2"/>
        <v>款</v>
      </c>
      <c r="H25" s="280">
        <f t="shared" si="3"/>
        <v>5</v>
      </c>
    </row>
    <row r="26" s="280" customFormat="true" ht="36" customHeight="true" spans="1:8">
      <c r="A26" s="298" t="s">
        <v>1466</v>
      </c>
      <c r="B26" s="297" t="s">
        <v>1459</v>
      </c>
      <c r="C26" s="299">
        <f>VLOOKUP(A26,'[4]36'!$A:$D,4,FALSE)</f>
        <v>0</v>
      </c>
      <c r="D26" s="299">
        <f>VLOOKUP(A26,'[12]30'!$A:$D,4,FALSE)</f>
        <v>0</v>
      </c>
      <c r="E26" s="307" t="str">
        <f t="shared" si="0"/>
        <v/>
      </c>
      <c r="F26" s="306" t="str">
        <f t="shared" si="1"/>
        <v>否</v>
      </c>
      <c r="G26" s="287" t="str">
        <f t="shared" si="2"/>
        <v>项</v>
      </c>
      <c r="H26" s="280">
        <f t="shared" si="3"/>
        <v>7</v>
      </c>
    </row>
    <row r="27" s="280" customFormat="true" ht="36" customHeight="true" spans="1:8">
      <c r="A27" s="298" t="s">
        <v>1467</v>
      </c>
      <c r="B27" s="297" t="s">
        <v>1461</v>
      </c>
      <c r="C27" s="299">
        <f>VLOOKUP(A27,'[4]36'!$A:$D,4,FALSE)</f>
        <v>5</v>
      </c>
      <c r="D27" s="299">
        <f>VLOOKUP(A27,'[12]30'!$A:$D,4,FALSE)</f>
        <v>0</v>
      </c>
      <c r="E27" s="307">
        <f t="shared" si="0"/>
        <v>-1</v>
      </c>
      <c r="F27" s="306" t="str">
        <f t="shared" si="1"/>
        <v>是</v>
      </c>
      <c r="G27" s="287" t="str">
        <f t="shared" si="2"/>
        <v>项</v>
      </c>
      <c r="H27" s="280">
        <f t="shared" si="3"/>
        <v>7</v>
      </c>
    </row>
    <row r="28" s="280" customFormat="true" ht="36" customHeight="true" spans="1:8">
      <c r="A28" s="298" t="s">
        <v>1468</v>
      </c>
      <c r="B28" s="297" t="s">
        <v>1469</v>
      </c>
      <c r="C28" s="299">
        <f>VLOOKUP(A28,'[4]36'!$A:$D,4,FALSE)</f>
        <v>0</v>
      </c>
      <c r="D28" s="299">
        <f>VLOOKUP(A28,'[12]30'!$A:$D,4,FALSE)</f>
        <v>10</v>
      </c>
      <c r="E28" s="307" t="str">
        <f t="shared" si="0"/>
        <v/>
      </c>
      <c r="F28" s="306" t="str">
        <f t="shared" si="1"/>
        <v>是</v>
      </c>
      <c r="G28" s="287" t="str">
        <f t="shared" si="2"/>
        <v>项</v>
      </c>
      <c r="H28" s="280">
        <f t="shared" si="3"/>
        <v>7</v>
      </c>
    </row>
    <row r="29" s="283" customFormat="true" ht="36" customHeight="true" spans="1:8">
      <c r="A29" s="294" t="s">
        <v>1470</v>
      </c>
      <c r="B29" s="295" t="s">
        <v>1471</v>
      </c>
      <c r="C29" s="296">
        <f>VLOOKUP(A29,'[4]36'!$A:$D,4,FALSE)</f>
        <v>0</v>
      </c>
      <c r="D29" s="296">
        <f>VLOOKUP(A29,'[12]30'!$A:$D,4,FALSE)</f>
        <v>0</v>
      </c>
      <c r="E29" s="305" t="str">
        <f t="shared" si="0"/>
        <v/>
      </c>
      <c r="F29" s="306" t="str">
        <f t="shared" si="1"/>
        <v>否</v>
      </c>
      <c r="G29" s="287" t="str">
        <f t="shared" si="2"/>
        <v>款</v>
      </c>
      <c r="H29" s="280">
        <f t="shared" si="3"/>
        <v>5</v>
      </c>
    </row>
    <row r="30" s="280" customFormat="true" ht="36" customHeight="true" spans="1:8">
      <c r="A30" s="298" t="s">
        <v>1472</v>
      </c>
      <c r="B30" s="297" t="s">
        <v>1461</v>
      </c>
      <c r="C30" s="299">
        <f>VLOOKUP(A30,'[4]36'!$A:$D,4,FALSE)</f>
        <v>0</v>
      </c>
      <c r="D30" s="299">
        <f>VLOOKUP(A30,'[12]30'!$A:$D,4,FALSE)</f>
        <v>0</v>
      </c>
      <c r="E30" s="307" t="str">
        <f t="shared" si="0"/>
        <v/>
      </c>
      <c r="F30" s="306" t="str">
        <f t="shared" si="1"/>
        <v>否</v>
      </c>
      <c r="G30" s="287" t="str">
        <f t="shared" si="2"/>
        <v>项</v>
      </c>
      <c r="H30" s="280">
        <f t="shared" si="3"/>
        <v>7</v>
      </c>
    </row>
    <row r="31" s="280" customFormat="true" ht="36" customHeight="true" spans="1:8">
      <c r="A31" s="298" t="s">
        <v>1473</v>
      </c>
      <c r="B31" s="297" t="s">
        <v>1474</v>
      </c>
      <c r="C31" s="299">
        <f>VLOOKUP(A31,'[4]36'!$A:$D,4,FALSE)</f>
        <v>0</v>
      </c>
      <c r="D31" s="299">
        <f>VLOOKUP(A31,'[12]30'!$A:$D,4,FALSE)</f>
        <v>0</v>
      </c>
      <c r="E31" s="307" t="str">
        <f t="shared" si="0"/>
        <v/>
      </c>
      <c r="F31" s="306" t="str">
        <f t="shared" si="1"/>
        <v>否</v>
      </c>
      <c r="G31" s="287" t="str">
        <f t="shared" si="2"/>
        <v>项</v>
      </c>
      <c r="H31" s="280">
        <f t="shared" si="3"/>
        <v>7</v>
      </c>
    </row>
    <row r="32" s="280" customFormat="true" ht="36" customHeight="true" spans="1:8">
      <c r="A32" s="294" t="s">
        <v>1475</v>
      </c>
      <c r="B32" s="295" t="s">
        <v>1476</v>
      </c>
      <c r="C32" s="296">
        <f>VLOOKUP(A32,'[4]36'!$A:$D,4,FALSE)</f>
        <v>0</v>
      </c>
      <c r="D32" s="296">
        <f>VLOOKUP(A32,'[12]30'!$A:$D,4,FALSE)</f>
        <v>0</v>
      </c>
      <c r="E32" s="305" t="str">
        <f t="shared" si="0"/>
        <v/>
      </c>
      <c r="F32" s="306" t="str">
        <f t="shared" si="1"/>
        <v>是</v>
      </c>
      <c r="G32" s="287" t="str">
        <f t="shared" si="2"/>
        <v>类</v>
      </c>
      <c r="H32" s="280">
        <f t="shared" si="3"/>
        <v>3</v>
      </c>
    </row>
    <row r="33" s="280" customFormat="true" ht="36" customHeight="true" spans="1:8">
      <c r="A33" s="294" t="s">
        <v>1477</v>
      </c>
      <c r="B33" s="295" t="s">
        <v>1478</v>
      </c>
      <c r="C33" s="296">
        <f>VLOOKUP(A33,'[4]36'!$A:$D,4,FALSE)</f>
        <v>0</v>
      </c>
      <c r="D33" s="296">
        <f>VLOOKUP(A33,'[12]30'!$A:$D,4,FALSE)</f>
        <v>0</v>
      </c>
      <c r="E33" s="305" t="str">
        <f t="shared" si="0"/>
        <v/>
      </c>
      <c r="F33" s="306" t="str">
        <f t="shared" si="1"/>
        <v>否</v>
      </c>
      <c r="G33" s="287" t="str">
        <f t="shared" si="2"/>
        <v>款</v>
      </c>
      <c r="H33" s="280">
        <f t="shared" si="3"/>
        <v>5</v>
      </c>
    </row>
    <row r="34" s="280" customFormat="true" ht="36" customHeight="true" spans="1:8">
      <c r="A34" s="298">
        <v>2116001</v>
      </c>
      <c r="B34" s="297" t="s">
        <v>1479</v>
      </c>
      <c r="C34" s="299">
        <f>VLOOKUP(A34,'[4]36'!$A:$D,4,FALSE)</f>
        <v>0</v>
      </c>
      <c r="D34" s="299">
        <f>VLOOKUP(A34,'[12]30'!$A:$D,4,FALSE)</f>
        <v>0</v>
      </c>
      <c r="E34" s="307" t="str">
        <f t="shared" si="0"/>
        <v/>
      </c>
      <c r="F34" s="306" t="str">
        <f t="shared" si="1"/>
        <v>否</v>
      </c>
      <c r="G34" s="287" t="str">
        <f t="shared" si="2"/>
        <v>项</v>
      </c>
      <c r="H34" s="280">
        <f t="shared" si="3"/>
        <v>7</v>
      </c>
    </row>
    <row r="35" s="280" customFormat="true" ht="36" customHeight="true" spans="1:8">
      <c r="A35" s="298">
        <v>2116002</v>
      </c>
      <c r="B35" s="297" t="s">
        <v>1480</v>
      </c>
      <c r="C35" s="299">
        <f>VLOOKUP(A35,'[4]36'!$A:$D,4,FALSE)</f>
        <v>0</v>
      </c>
      <c r="D35" s="299">
        <f>VLOOKUP(A35,'[12]30'!$A:$D,4,FALSE)</f>
        <v>0</v>
      </c>
      <c r="E35" s="307" t="str">
        <f t="shared" si="0"/>
        <v/>
      </c>
      <c r="F35" s="306" t="str">
        <f t="shared" si="1"/>
        <v>否</v>
      </c>
      <c r="G35" s="287" t="str">
        <f t="shared" si="2"/>
        <v>项</v>
      </c>
      <c r="H35" s="280">
        <f t="shared" si="3"/>
        <v>7</v>
      </c>
    </row>
    <row r="36" s="280" customFormat="true" ht="36" customHeight="true" spans="1:8">
      <c r="A36" s="298">
        <v>2116003</v>
      </c>
      <c r="B36" s="297" t="s">
        <v>1481</v>
      </c>
      <c r="C36" s="299">
        <f>VLOOKUP(A36,'[4]36'!$A:$D,4,FALSE)</f>
        <v>0</v>
      </c>
      <c r="D36" s="299">
        <f>VLOOKUP(A36,'[12]30'!$A:$D,4,FALSE)</f>
        <v>0</v>
      </c>
      <c r="E36" s="307" t="str">
        <f t="shared" si="0"/>
        <v/>
      </c>
      <c r="F36" s="306" t="str">
        <f t="shared" si="1"/>
        <v>否</v>
      </c>
      <c r="G36" s="287" t="str">
        <f t="shared" si="2"/>
        <v>项</v>
      </c>
      <c r="H36" s="280">
        <f t="shared" si="3"/>
        <v>7</v>
      </c>
    </row>
    <row r="37" s="283" customFormat="true" ht="36" customHeight="true" spans="1:8">
      <c r="A37" s="298">
        <v>2116099</v>
      </c>
      <c r="B37" s="297" t="s">
        <v>1482</v>
      </c>
      <c r="C37" s="299">
        <f>VLOOKUP(A37,'[4]36'!$A:$D,4,FALSE)</f>
        <v>0</v>
      </c>
      <c r="D37" s="299">
        <f>VLOOKUP(A37,'[12]30'!$A:$D,4,FALSE)</f>
        <v>0</v>
      </c>
      <c r="E37" s="307" t="str">
        <f t="shared" si="0"/>
        <v/>
      </c>
      <c r="F37" s="306" t="str">
        <f t="shared" si="1"/>
        <v>否</v>
      </c>
      <c r="G37" s="287" t="str">
        <f t="shared" si="2"/>
        <v>项</v>
      </c>
      <c r="H37" s="280">
        <f t="shared" si="3"/>
        <v>7</v>
      </c>
    </row>
    <row r="38" s="280" customFormat="true" ht="36" customHeight="true" spans="1:8">
      <c r="A38" s="294">
        <v>21161</v>
      </c>
      <c r="B38" s="295" t="s">
        <v>1483</v>
      </c>
      <c r="C38" s="296">
        <f>VLOOKUP(A38,'[4]36'!$A:$D,4,FALSE)</f>
        <v>0</v>
      </c>
      <c r="D38" s="296">
        <f>VLOOKUP(A38,'[12]30'!$A:$D,4,FALSE)</f>
        <v>0</v>
      </c>
      <c r="E38" s="305" t="str">
        <f t="shared" si="0"/>
        <v/>
      </c>
      <c r="F38" s="306" t="str">
        <f t="shared" si="1"/>
        <v>否</v>
      </c>
      <c r="G38" s="287" t="str">
        <f t="shared" si="2"/>
        <v>款</v>
      </c>
      <c r="H38" s="280">
        <f t="shared" si="3"/>
        <v>5</v>
      </c>
    </row>
    <row r="39" s="280" customFormat="true" ht="36" customHeight="true" spans="1:8">
      <c r="A39" s="298">
        <v>2116101</v>
      </c>
      <c r="B39" s="297" t="s">
        <v>1484</v>
      </c>
      <c r="C39" s="299">
        <f>VLOOKUP(A39,'[4]36'!$A:$D,4,FALSE)</f>
        <v>0</v>
      </c>
      <c r="D39" s="299">
        <f>VLOOKUP(A39,'[12]30'!$A:$D,4,FALSE)</f>
        <v>0</v>
      </c>
      <c r="E39" s="307" t="str">
        <f t="shared" si="0"/>
        <v/>
      </c>
      <c r="F39" s="306" t="str">
        <f t="shared" si="1"/>
        <v>否</v>
      </c>
      <c r="G39" s="287" t="str">
        <f t="shared" si="2"/>
        <v>项</v>
      </c>
      <c r="H39" s="280">
        <f t="shared" si="3"/>
        <v>7</v>
      </c>
    </row>
    <row r="40" s="280" customFormat="true" ht="36" customHeight="true" spans="1:8">
      <c r="A40" s="298">
        <v>2116102</v>
      </c>
      <c r="B40" s="297" t="s">
        <v>1485</v>
      </c>
      <c r="C40" s="299">
        <f>VLOOKUP(A40,'[4]36'!$A:$D,4,FALSE)</f>
        <v>0</v>
      </c>
      <c r="D40" s="299">
        <f>VLOOKUP(A40,'[12]30'!$A:$D,4,FALSE)</f>
        <v>0</v>
      </c>
      <c r="E40" s="307" t="str">
        <f t="shared" si="0"/>
        <v/>
      </c>
      <c r="F40" s="306" t="str">
        <f t="shared" si="1"/>
        <v>否</v>
      </c>
      <c r="G40" s="287" t="str">
        <f t="shared" si="2"/>
        <v>项</v>
      </c>
      <c r="H40" s="280">
        <f t="shared" si="3"/>
        <v>7</v>
      </c>
    </row>
    <row r="41" s="280" customFormat="true" ht="36" customHeight="true" spans="1:8">
      <c r="A41" s="298">
        <v>2116103</v>
      </c>
      <c r="B41" s="297" t="s">
        <v>1486</v>
      </c>
      <c r="C41" s="299">
        <f>VLOOKUP(A41,'[4]36'!$A:$D,4,FALSE)</f>
        <v>0</v>
      </c>
      <c r="D41" s="299">
        <f>VLOOKUP(A41,'[12]30'!$A:$D,4,FALSE)</f>
        <v>0</v>
      </c>
      <c r="E41" s="307" t="str">
        <f t="shared" si="0"/>
        <v/>
      </c>
      <c r="F41" s="306" t="str">
        <f t="shared" si="1"/>
        <v>否</v>
      </c>
      <c r="G41" s="287" t="str">
        <f t="shared" si="2"/>
        <v>项</v>
      </c>
      <c r="H41" s="280">
        <f t="shared" si="3"/>
        <v>7</v>
      </c>
    </row>
    <row r="42" s="280" customFormat="true" ht="36" customHeight="true" spans="1:8">
      <c r="A42" s="298">
        <v>2116104</v>
      </c>
      <c r="B42" s="297" t="s">
        <v>1487</v>
      </c>
      <c r="C42" s="299">
        <f>VLOOKUP(A42,'[4]36'!$A:$D,4,FALSE)</f>
        <v>0</v>
      </c>
      <c r="D42" s="299">
        <f>VLOOKUP(A42,'[12]30'!$A:$D,4,FALSE)</f>
        <v>0</v>
      </c>
      <c r="E42" s="307" t="str">
        <f t="shared" si="0"/>
        <v/>
      </c>
      <c r="F42" s="306" t="str">
        <f t="shared" si="1"/>
        <v>否</v>
      </c>
      <c r="G42" s="287" t="str">
        <f t="shared" si="2"/>
        <v>项</v>
      </c>
      <c r="H42" s="280">
        <f t="shared" si="3"/>
        <v>7</v>
      </c>
    </row>
    <row r="43" s="280" customFormat="true" ht="36" customHeight="true" spans="1:8">
      <c r="A43" s="294" t="s">
        <v>1488</v>
      </c>
      <c r="B43" s="295" t="s">
        <v>1489</v>
      </c>
      <c r="C43" s="296">
        <f>VLOOKUP(A43,'[4]36'!$A:$D,4,FALSE)</f>
        <v>226666</v>
      </c>
      <c r="D43" s="296">
        <f>VLOOKUP(A43,'[12]30'!$A:$D,4,FALSE)</f>
        <v>149410</v>
      </c>
      <c r="E43" s="305">
        <f t="shared" si="0"/>
        <v>-0.341</v>
      </c>
      <c r="F43" s="306" t="str">
        <f t="shared" si="1"/>
        <v>是</v>
      </c>
      <c r="G43" s="287" t="str">
        <f t="shared" si="2"/>
        <v>类</v>
      </c>
      <c r="H43" s="280">
        <f t="shared" si="3"/>
        <v>3</v>
      </c>
    </row>
    <row r="44" s="280" customFormat="true" ht="36" customHeight="true" spans="1:8">
      <c r="A44" s="294" t="s">
        <v>1490</v>
      </c>
      <c r="B44" s="295" t="s">
        <v>1491</v>
      </c>
      <c r="C44" s="296">
        <f>VLOOKUP(A44,'[4]36'!$A:$D,4,FALSE)</f>
        <v>223108</v>
      </c>
      <c r="D44" s="296">
        <f>VLOOKUP(A44,'[12]30'!$A:$D,4,FALSE)</f>
        <v>145325</v>
      </c>
      <c r="E44" s="305">
        <f t="shared" si="0"/>
        <v>-0.349</v>
      </c>
      <c r="F44" s="306" t="str">
        <f t="shared" si="1"/>
        <v>是</v>
      </c>
      <c r="G44" s="287" t="str">
        <f t="shared" si="2"/>
        <v>款</v>
      </c>
      <c r="H44" s="280">
        <f t="shared" si="3"/>
        <v>5</v>
      </c>
    </row>
    <row r="45" s="280" customFormat="true" ht="36" customHeight="true" spans="1:8">
      <c r="A45" s="298" t="s">
        <v>1492</v>
      </c>
      <c r="B45" s="297" t="s">
        <v>1493</v>
      </c>
      <c r="C45" s="299">
        <f>VLOOKUP(A45,'[4]36'!$A:$D,4,FALSE)</f>
        <v>808</v>
      </c>
      <c r="D45" s="299">
        <f>VLOOKUP(A45,'[12]30'!$A:$D,4,FALSE)</f>
        <v>0</v>
      </c>
      <c r="E45" s="307">
        <f t="shared" ref="E45:E89" si="4">IF(C45&gt;0,D45/C45-1,IF(C45&lt;0,-(D45/C45-1),""))</f>
        <v>-1</v>
      </c>
      <c r="F45" s="306" t="str">
        <f t="shared" si="1"/>
        <v>是</v>
      </c>
      <c r="G45" s="287" t="str">
        <f t="shared" si="2"/>
        <v>项</v>
      </c>
      <c r="H45" s="280">
        <f t="shared" si="3"/>
        <v>7</v>
      </c>
    </row>
    <row r="46" s="280" customFormat="true" ht="36" customHeight="true" spans="1:8">
      <c r="A46" s="298" t="s">
        <v>1494</v>
      </c>
      <c r="B46" s="297" t="s">
        <v>1495</v>
      </c>
      <c r="C46" s="299">
        <f>VLOOKUP(A46,'[4]36'!$A:$D,4,FALSE)</f>
        <v>20000</v>
      </c>
      <c r="D46" s="299">
        <f>VLOOKUP(A46,'[12]30'!$A:$D,4,FALSE)</f>
        <v>0</v>
      </c>
      <c r="E46" s="307">
        <f t="shared" si="4"/>
        <v>-1</v>
      </c>
      <c r="F46" s="306" t="str">
        <f t="shared" si="1"/>
        <v>是</v>
      </c>
      <c r="G46" s="287" t="str">
        <f t="shared" si="2"/>
        <v>项</v>
      </c>
      <c r="H46" s="280">
        <f t="shared" si="3"/>
        <v>7</v>
      </c>
    </row>
    <row r="47" s="280" customFormat="true" ht="36" customHeight="true" spans="1:8">
      <c r="A47" s="298" t="s">
        <v>1496</v>
      </c>
      <c r="B47" s="297" t="s">
        <v>1497</v>
      </c>
      <c r="C47" s="299">
        <f>VLOOKUP(A47,'[4]36'!$A:$D,4,FALSE)</f>
        <v>0</v>
      </c>
      <c r="D47" s="299">
        <f>VLOOKUP(A47,'[12]30'!$A:$D,4,FALSE)</f>
        <v>0</v>
      </c>
      <c r="E47" s="307" t="str">
        <f t="shared" si="4"/>
        <v/>
      </c>
      <c r="F47" s="306" t="str">
        <f t="shared" si="1"/>
        <v>否</v>
      </c>
      <c r="G47" s="287" t="str">
        <f t="shared" si="2"/>
        <v>项</v>
      </c>
      <c r="H47" s="280">
        <f t="shared" si="3"/>
        <v>7</v>
      </c>
    </row>
    <row r="48" s="280" customFormat="true" ht="36" customHeight="true" spans="1:8">
      <c r="A48" s="298" t="s">
        <v>1498</v>
      </c>
      <c r="B48" s="297" t="s">
        <v>1499</v>
      </c>
      <c r="C48" s="299">
        <f>VLOOKUP(A48,'[4]36'!$A:$D,4,FALSE)</f>
        <v>0</v>
      </c>
      <c r="D48" s="299">
        <f>VLOOKUP(A48,'[12]30'!$A:$D,4,FALSE)</f>
        <v>0</v>
      </c>
      <c r="E48" s="307" t="str">
        <f t="shared" si="4"/>
        <v/>
      </c>
      <c r="F48" s="306" t="str">
        <f t="shared" si="1"/>
        <v>否</v>
      </c>
      <c r="G48" s="287" t="str">
        <f t="shared" si="2"/>
        <v>项</v>
      </c>
      <c r="H48" s="280">
        <f t="shared" si="3"/>
        <v>7</v>
      </c>
    </row>
    <row r="49" s="280" customFormat="true" ht="36" customHeight="true" spans="1:8">
      <c r="A49" s="298" t="s">
        <v>1500</v>
      </c>
      <c r="B49" s="297" t="s">
        <v>1501</v>
      </c>
      <c r="C49" s="299">
        <f>VLOOKUP(A49,'[4]36'!$A:$D,4,FALSE)</f>
        <v>0</v>
      </c>
      <c r="D49" s="299">
        <f>VLOOKUP(A49,'[12]30'!$A:$D,4,FALSE)</f>
        <v>0</v>
      </c>
      <c r="E49" s="307" t="str">
        <f t="shared" si="4"/>
        <v/>
      </c>
      <c r="F49" s="306" t="str">
        <f t="shared" si="1"/>
        <v>否</v>
      </c>
      <c r="G49" s="287" t="str">
        <f t="shared" si="2"/>
        <v>项</v>
      </c>
      <c r="H49" s="280">
        <f t="shared" si="3"/>
        <v>7</v>
      </c>
    </row>
    <row r="50" s="280" customFormat="true" ht="36" customHeight="true" spans="1:8">
      <c r="A50" s="298" t="s">
        <v>1502</v>
      </c>
      <c r="B50" s="297" t="s">
        <v>1503</v>
      </c>
      <c r="C50" s="299">
        <f>VLOOKUP(A50,'[4]36'!$A:$D,4,FALSE)</f>
        <v>0</v>
      </c>
      <c r="D50" s="299">
        <f>VLOOKUP(A50,'[12]30'!$A:$D,4,FALSE)</f>
        <v>0</v>
      </c>
      <c r="E50" s="307" t="str">
        <f t="shared" si="4"/>
        <v/>
      </c>
      <c r="F50" s="306" t="str">
        <f t="shared" si="1"/>
        <v>否</v>
      </c>
      <c r="G50" s="287" t="str">
        <f t="shared" si="2"/>
        <v>项</v>
      </c>
      <c r="H50" s="280">
        <f t="shared" si="3"/>
        <v>7</v>
      </c>
    </row>
    <row r="51" s="280" customFormat="true" ht="36" customHeight="true" spans="1:8">
      <c r="A51" s="298" t="s">
        <v>1504</v>
      </c>
      <c r="B51" s="297" t="s">
        <v>1505</v>
      </c>
      <c r="C51" s="299">
        <f>VLOOKUP(A51,'[4]36'!$A:$D,4,FALSE)</f>
        <v>0</v>
      </c>
      <c r="D51" s="299">
        <f>VLOOKUP(A51,'[12]30'!$A:$D,4,FALSE)</f>
        <v>0</v>
      </c>
      <c r="E51" s="307" t="str">
        <f t="shared" si="4"/>
        <v/>
      </c>
      <c r="F51" s="306" t="str">
        <f t="shared" si="1"/>
        <v>否</v>
      </c>
      <c r="G51" s="287" t="str">
        <f t="shared" si="2"/>
        <v>项</v>
      </c>
      <c r="H51" s="280">
        <f t="shared" si="3"/>
        <v>7</v>
      </c>
    </row>
    <row r="52" s="280" customFormat="true" ht="36" customHeight="true" spans="1:8">
      <c r="A52" s="298" t="s">
        <v>1506</v>
      </c>
      <c r="B52" s="297" t="s">
        <v>1507</v>
      </c>
      <c r="C52" s="299">
        <f>VLOOKUP(A52,'[4]36'!$A:$D,4,FALSE)</f>
        <v>0</v>
      </c>
      <c r="D52" s="299">
        <f>VLOOKUP(A52,'[12]30'!$A:$D,4,FALSE)</f>
        <v>0</v>
      </c>
      <c r="E52" s="307" t="str">
        <f t="shared" si="4"/>
        <v/>
      </c>
      <c r="F52" s="306" t="str">
        <f t="shared" si="1"/>
        <v>否</v>
      </c>
      <c r="G52" s="287" t="str">
        <f t="shared" si="2"/>
        <v>项</v>
      </c>
      <c r="H52" s="280">
        <f t="shared" si="3"/>
        <v>7</v>
      </c>
    </row>
    <row r="53" s="280" customFormat="true" ht="36" customHeight="true" spans="1:8">
      <c r="A53" s="298" t="s">
        <v>1508</v>
      </c>
      <c r="B53" s="297" t="s">
        <v>1509</v>
      </c>
      <c r="C53" s="299">
        <f>VLOOKUP(A53,'[4]36'!$A:$D,4,FALSE)</f>
        <v>0</v>
      </c>
      <c r="D53" s="299">
        <f>VLOOKUP(A53,'[12]30'!$A:$D,4,FALSE)</f>
        <v>0</v>
      </c>
      <c r="E53" s="307" t="str">
        <f t="shared" si="4"/>
        <v/>
      </c>
      <c r="F53" s="306" t="str">
        <f t="shared" si="1"/>
        <v>否</v>
      </c>
      <c r="G53" s="287" t="str">
        <f t="shared" si="2"/>
        <v>项</v>
      </c>
      <c r="H53" s="280">
        <f t="shared" si="3"/>
        <v>7</v>
      </c>
    </row>
    <row r="54" s="280" customFormat="true" ht="36" customHeight="true" spans="1:8">
      <c r="A54" s="298" t="s">
        <v>1510</v>
      </c>
      <c r="B54" s="297" t="s">
        <v>1511</v>
      </c>
      <c r="C54" s="299">
        <f>VLOOKUP(A54,'[4]36'!$A:$D,4,FALSE)</f>
        <v>0</v>
      </c>
      <c r="D54" s="299">
        <f>VLOOKUP(A54,'[12]30'!$A:$D,4,FALSE)</f>
        <v>0</v>
      </c>
      <c r="E54" s="307" t="str">
        <f t="shared" si="4"/>
        <v/>
      </c>
      <c r="F54" s="306" t="str">
        <f t="shared" si="1"/>
        <v>否</v>
      </c>
      <c r="G54" s="287" t="str">
        <f t="shared" si="2"/>
        <v>项</v>
      </c>
      <c r="H54" s="280">
        <f t="shared" si="3"/>
        <v>7</v>
      </c>
    </row>
    <row r="55" s="280" customFormat="true" ht="36" customHeight="true" spans="1:8">
      <c r="A55" s="298" t="s">
        <v>1512</v>
      </c>
      <c r="B55" s="297" t="s">
        <v>1513</v>
      </c>
      <c r="C55" s="299">
        <f>VLOOKUP(A55,'[4]36'!$A:$D,4,FALSE)</f>
        <v>0</v>
      </c>
      <c r="D55" s="299">
        <f>VLOOKUP(A55,'[12]30'!$A:$D,4,FALSE)</f>
        <v>0</v>
      </c>
      <c r="E55" s="307" t="str">
        <f t="shared" si="4"/>
        <v/>
      </c>
      <c r="F55" s="306" t="str">
        <f t="shared" si="1"/>
        <v>否</v>
      </c>
      <c r="G55" s="287" t="str">
        <f t="shared" si="2"/>
        <v>项</v>
      </c>
      <c r="H55" s="280">
        <f t="shared" si="3"/>
        <v>7</v>
      </c>
    </row>
    <row r="56" s="280" customFormat="true" ht="36" customHeight="true" spans="1:8">
      <c r="A56" s="298" t="s">
        <v>1514</v>
      </c>
      <c r="B56" s="297" t="s">
        <v>1515</v>
      </c>
      <c r="C56" s="299">
        <f>VLOOKUP(A56,'[4]36'!$A:$D,4,FALSE)</f>
        <v>202300</v>
      </c>
      <c r="D56" s="299">
        <f>VLOOKUP(A56,'[12]30'!$A:$D,4,FALSE)</f>
        <v>145325</v>
      </c>
      <c r="E56" s="307">
        <f t="shared" si="4"/>
        <v>-0.282</v>
      </c>
      <c r="F56" s="306" t="str">
        <f t="shared" si="1"/>
        <v>是</v>
      </c>
      <c r="G56" s="287" t="str">
        <f t="shared" si="2"/>
        <v>项</v>
      </c>
      <c r="H56" s="280">
        <f t="shared" si="3"/>
        <v>7</v>
      </c>
    </row>
    <row r="57" s="280" customFormat="true" ht="36" customHeight="true" spans="1:8">
      <c r="A57" s="294" t="s">
        <v>1516</v>
      </c>
      <c r="B57" s="295" t="s">
        <v>1517</v>
      </c>
      <c r="C57" s="296">
        <f>VLOOKUP(A57,'[4]36'!$A:$D,4,FALSE)</f>
        <v>0</v>
      </c>
      <c r="D57" s="296">
        <f>VLOOKUP(A57,'[12]30'!$A:$D,4,FALSE)</f>
        <v>0</v>
      </c>
      <c r="E57" s="305" t="str">
        <f t="shared" si="4"/>
        <v/>
      </c>
      <c r="F57" s="306" t="str">
        <f t="shared" si="1"/>
        <v>否</v>
      </c>
      <c r="G57" s="287" t="str">
        <f t="shared" si="2"/>
        <v>款</v>
      </c>
      <c r="H57" s="280">
        <f t="shared" si="3"/>
        <v>5</v>
      </c>
    </row>
    <row r="58" s="280" customFormat="true" ht="36" customHeight="true" spans="1:8">
      <c r="A58" s="298" t="s">
        <v>1518</v>
      </c>
      <c r="B58" s="297" t="s">
        <v>1493</v>
      </c>
      <c r="C58" s="299">
        <f>VLOOKUP(A58,'[4]36'!$A:$D,4,FALSE)</f>
        <v>0</v>
      </c>
      <c r="D58" s="299">
        <f>VLOOKUP(A58,'[12]30'!$A:$D,4,FALSE)</f>
        <v>0</v>
      </c>
      <c r="E58" s="307" t="str">
        <f t="shared" si="4"/>
        <v/>
      </c>
      <c r="F58" s="306" t="str">
        <f t="shared" si="1"/>
        <v>否</v>
      </c>
      <c r="G58" s="287" t="str">
        <f t="shared" si="2"/>
        <v>项</v>
      </c>
      <c r="H58" s="280">
        <f t="shared" si="3"/>
        <v>7</v>
      </c>
    </row>
    <row r="59" s="280" customFormat="true" ht="36" customHeight="true" spans="1:8">
      <c r="A59" s="298" t="s">
        <v>1519</v>
      </c>
      <c r="B59" s="297" t="s">
        <v>1495</v>
      </c>
      <c r="C59" s="299">
        <f>VLOOKUP(A59,'[4]36'!$A:$D,4,FALSE)</f>
        <v>0</v>
      </c>
      <c r="D59" s="299">
        <f>VLOOKUP(A59,'[12]30'!$A:$D,4,FALSE)</f>
        <v>0</v>
      </c>
      <c r="E59" s="307" t="str">
        <f t="shared" si="4"/>
        <v/>
      </c>
      <c r="F59" s="306" t="str">
        <f t="shared" si="1"/>
        <v>否</v>
      </c>
      <c r="G59" s="287" t="str">
        <f t="shared" si="2"/>
        <v>项</v>
      </c>
      <c r="H59" s="280">
        <f t="shared" si="3"/>
        <v>7</v>
      </c>
    </row>
    <row r="60" s="280" customFormat="true" ht="36" customHeight="true" spans="1:8">
      <c r="A60" s="298" t="s">
        <v>1520</v>
      </c>
      <c r="B60" s="297" t="s">
        <v>1521</v>
      </c>
      <c r="C60" s="299">
        <f>VLOOKUP(A60,'[4]36'!$A:$D,4,FALSE)</f>
        <v>0</v>
      </c>
      <c r="D60" s="299">
        <f>VLOOKUP(A60,'[12]30'!$A:$D,4,FALSE)</f>
        <v>0</v>
      </c>
      <c r="E60" s="307" t="str">
        <f t="shared" si="4"/>
        <v/>
      </c>
      <c r="F60" s="306" t="str">
        <f t="shared" si="1"/>
        <v>否</v>
      </c>
      <c r="G60" s="287" t="str">
        <f t="shared" si="2"/>
        <v>项</v>
      </c>
      <c r="H60" s="280">
        <f t="shared" si="3"/>
        <v>7</v>
      </c>
    </row>
    <row r="61" s="280" customFormat="true" ht="36" customHeight="true" spans="1:8">
      <c r="A61" s="294" t="s">
        <v>1522</v>
      </c>
      <c r="B61" s="295" t="s">
        <v>1523</v>
      </c>
      <c r="C61" s="296">
        <f>VLOOKUP(A61,'[4]36'!$A:$D,4,FALSE)</f>
        <v>0</v>
      </c>
      <c r="D61" s="296">
        <f>VLOOKUP(A61,'[12]30'!$A:$D,4,FALSE)</f>
        <v>0</v>
      </c>
      <c r="E61" s="305" t="str">
        <f t="shared" si="4"/>
        <v/>
      </c>
      <c r="F61" s="306" t="str">
        <f t="shared" si="1"/>
        <v>否</v>
      </c>
      <c r="G61" s="287" t="str">
        <f t="shared" si="2"/>
        <v>款</v>
      </c>
      <c r="H61" s="280">
        <f t="shared" si="3"/>
        <v>5</v>
      </c>
    </row>
    <row r="62" s="280" customFormat="true" ht="36" customHeight="true" spans="1:8">
      <c r="A62" s="294" t="s">
        <v>1524</v>
      </c>
      <c r="B62" s="295" t="s">
        <v>1525</v>
      </c>
      <c r="C62" s="296">
        <f>VLOOKUP(A62,'[4]36'!$A:$D,4,FALSE)</f>
        <v>565</v>
      </c>
      <c r="D62" s="296">
        <f>VLOOKUP(A62,'[12]30'!$A:$D,4,FALSE)</f>
        <v>0</v>
      </c>
      <c r="E62" s="305">
        <f t="shared" si="4"/>
        <v>-1</v>
      </c>
      <c r="F62" s="306" t="str">
        <f t="shared" si="1"/>
        <v>是</v>
      </c>
      <c r="G62" s="287" t="str">
        <f t="shared" si="2"/>
        <v>款</v>
      </c>
      <c r="H62" s="280">
        <f t="shared" si="3"/>
        <v>5</v>
      </c>
    </row>
    <row r="63" s="280" customFormat="true" ht="36" customHeight="true" spans="1:8">
      <c r="A63" s="298" t="s">
        <v>1526</v>
      </c>
      <c r="B63" s="297" t="s">
        <v>1527</v>
      </c>
      <c r="C63" s="299">
        <f>VLOOKUP(A63,'[4]36'!$A:$D,4,FALSE)</f>
        <v>565</v>
      </c>
      <c r="D63" s="299">
        <f>VLOOKUP(A63,'[12]30'!$A:$D,4,FALSE)</f>
        <v>0</v>
      </c>
      <c r="E63" s="307">
        <f t="shared" si="4"/>
        <v>-1</v>
      </c>
      <c r="F63" s="306" t="str">
        <f t="shared" si="1"/>
        <v>是</v>
      </c>
      <c r="G63" s="287" t="str">
        <f t="shared" si="2"/>
        <v>项</v>
      </c>
      <c r="H63" s="280">
        <f t="shared" si="3"/>
        <v>7</v>
      </c>
    </row>
    <row r="64" s="280" customFormat="true" ht="36" customHeight="true" spans="1:8">
      <c r="A64" s="298" t="s">
        <v>1528</v>
      </c>
      <c r="B64" s="297" t="s">
        <v>1529</v>
      </c>
      <c r="C64" s="299">
        <f>VLOOKUP(A64,'[4]36'!$A:$D,4,FALSE)</f>
        <v>0</v>
      </c>
      <c r="D64" s="299">
        <f>VLOOKUP(A64,'[12]30'!$A:$D,4,FALSE)</f>
        <v>0</v>
      </c>
      <c r="E64" s="307" t="str">
        <f t="shared" si="4"/>
        <v/>
      </c>
      <c r="F64" s="306" t="str">
        <f t="shared" si="1"/>
        <v>否</v>
      </c>
      <c r="G64" s="287" t="str">
        <f t="shared" si="2"/>
        <v>项</v>
      </c>
      <c r="H64" s="280">
        <f t="shared" si="3"/>
        <v>7</v>
      </c>
    </row>
    <row r="65" s="280" customFormat="true" ht="36" customHeight="true" spans="1:8">
      <c r="A65" s="298" t="s">
        <v>1530</v>
      </c>
      <c r="B65" s="297" t="s">
        <v>1531</v>
      </c>
      <c r="C65" s="299">
        <f>VLOOKUP(A65,'[4]36'!$A:$D,4,FALSE)</f>
        <v>0</v>
      </c>
      <c r="D65" s="299">
        <f>VLOOKUP(A65,'[12]30'!$A:$D,4,FALSE)</f>
        <v>0</v>
      </c>
      <c r="E65" s="307" t="str">
        <f t="shared" si="4"/>
        <v/>
      </c>
      <c r="F65" s="306" t="str">
        <f t="shared" si="1"/>
        <v>否</v>
      </c>
      <c r="G65" s="287" t="str">
        <f t="shared" si="2"/>
        <v>项</v>
      </c>
      <c r="H65" s="280">
        <f t="shared" si="3"/>
        <v>7</v>
      </c>
    </row>
    <row r="66" s="280" customFormat="true" ht="36" customHeight="true" spans="1:8">
      <c r="A66" s="298" t="s">
        <v>1532</v>
      </c>
      <c r="B66" s="297" t="s">
        <v>1533</v>
      </c>
      <c r="C66" s="299">
        <f>VLOOKUP(A66,'[4]36'!$A:$D,4,FALSE)</f>
        <v>0</v>
      </c>
      <c r="D66" s="299">
        <f>VLOOKUP(A66,'[12]30'!$A:$D,4,FALSE)</f>
        <v>0</v>
      </c>
      <c r="E66" s="307" t="str">
        <f t="shared" si="4"/>
        <v/>
      </c>
      <c r="F66" s="306" t="str">
        <f t="shared" si="1"/>
        <v>否</v>
      </c>
      <c r="G66" s="287" t="str">
        <f t="shared" si="2"/>
        <v>项</v>
      </c>
      <c r="H66" s="280">
        <f t="shared" si="3"/>
        <v>7</v>
      </c>
    </row>
    <row r="67" s="280" customFormat="true" ht="36" customHeight="true" spans="1:8">
      <c r="A67" s="298" t="s">
        <v>1534</v>
      </c>
      <c r="B67" s="297" t="s">
        <v>1535</v>
      </c>
      <c r="C67" s="299">
        <f>VLOOKUP(A67,'[4]36'!$A:$D,4,FALSE)</f>
        <v>0</v>
      </c>
      <c r="D67" s="299">
        <f>VLOOKUP(A67,'[12]30'!$A:$D,4,FALSE)</f>
        <v>0</v>
      </c>
      <c r="E67" s="307" t="str">
        <f t="shared" si="4"/>
        <v/>
      </c>
      <c r="F67" s="306" t="str">
        <f t="shared" si="1"/>
        <v>否</v>
      </c>
      <c r="G67" s="287" t="str">
        <f t="shared" si="2"/>
        <v>项</v>
      </c>
      <c r="H67" s="280">
        <f t="shared" si="3"/>
        <v>7</v>
      </c>
    </row>
    <row r="68" s="280" customFormat="true" ht="36" customHeight="true" spans="1:8">
      <c r="A68" s="294" t="s">
        <v>1536</v>
      </c>
      <c r="B68" s="295" t="s">
        <v>1537</v>
      </c>
      <c r="C68" s="296">
        <f>VLOOKUP(A68,'[4]36'!$A:$D,4,FALSE)</f>
        <v>2993</v>
      </c>
      <c r="D68" s="296">
        <f>VLOOKUP(A68,'[12]30'!$A:$D,4,FALSE)</f>
        <v>4085</v>
      </c>
      <c r="E68" s="305">
        <f t="shared" si="4"/>
        <v>0.365</v>
      </c>
      <c r="F68" s="306" t="str">
        <f t="shared" ref="F68:F131" si="5">IF(LEN(A68)=3,"是",IF(B68&lt;&gt;"",IF(SUM(C68:D68)&lt;&gt;0,"是","否"),"是"))</f>
        <v>是</v>
      </c>
      <c r="G68" s="287" t="str">
        <f t="shared" ref="G68:G131" si="6">IF(LEN(A68)=3,"类",IF(LEN(A68)=5,"款","项"))</f>
        <v>款</v>
      </c>
      <c r="H68" s="280">
        <f t="shared" si="3"/>
        <v>5</v>
      </c>
    </row>
    <row r="69" s="280" customFormat="true" ht="36" customHeight="true" spans="1:8">
      <c r="A69" s="298" t="s">
        <v>1538</v>
      </c>
      <c r="B69" s="297" t="s">
        <v>1539</v>
      </c>
      <c r="C69" s="299">
        <f>VLOOKUP(A69,'[4]36'!$A:$D,4,FALSE)</f>
        <v>0</v>
      </c>
      <c r="D69" s="299">
        <f>VLOOKUP(A69,'[12]30'!$A:$D,4,FALSE)</f>
        <v>0</v>
      </c>
      <c r="E69" s="307" t="str">
        <f t="shared" si="4"/>
        <v/>
      </c>
      <c r="F69" s="306" t="str">
        <f t="shared" si="5"/>
        <v>否</v>
      </c>
      <c r="G69" s="287" t="str">
        <f t="shared" si="6"/>
        <v>项</v>
      </c>
      <c r="H69" s="280">
        <f t="shared" ref="H69:H132" si="7">LEN(A69)</f>
        <v>7</v>
      </c>
    </row>
    <row r="70" s="280" customFormat="true" ht="36" customHeight="true" spans="1:8">
      <c r="A70" s="298" t="s">
        <v>1540</v>
      </c>
      <c r="B70" s="297" t="s">
        <v>1541</v>
      </c>
      <c r="C70" s="299">
        <f>VLOOKUP(A70,'[4]36'!$A:$D,4,FALSE)</f>
        <v>0</v>
      </c>
      <c r="D70" s="299">
        <f>VLOOKUP(A70,'[12]30'!$A:$D,4,FALSE)</f>
        <v>0</v>
      </c>
      <c r="E70" s="307" t="str">
        <f t="shared" si="4"/>
        <v/>
      </c>
      <c r="F70" s="306" t="str">
        <f t="shared" si="5"/>
        <v>否</v>
      </c>
      <c r="G70" s="287" t="str">
        <f t="shared" si="6"/>
        <v>项</v>
      </c>
      <c r="H70" s="280">
        <f t="shared" si="7"/>
        <v>7</v>
      </c>
    </row>
    <row r="71" s="280" customFormat="true" ht="36" customHeight="true" spans="1:8">
      <c r="A71" s="298" t="s">
        <v>1542</v>
      </c>
      <c r="B71" s="297" t="s">
        <v>1543</v>
      </c>
      <c r="C71" s="299">
        <f>VLOOKUP(A71,'[4]36'!$A:$D,4,FALSE)</f>
        <v>2993</v>
      </c>
      <c r="D71" s="299">
        <f>VLOOKUP(A71,'[12]30'!$A:$D,4,FALSE)</f>
        <v>4085</v>
      </c>
      <c r="E71" s="307">
        <f t="shared" si="4"/>
        <v>0.365</v>
      </c>
      <c r="F71" s="306" t="str">
        <f t="shared" si="5"/>
        <v>是</v>
      </c>
      <c r="G71" s="287" t="str">
        <f t="shared" si="6"/>
        <v>项</v>
      </c>
      <c r="H71" s="280">
        <f t="shared" si="7"/>
        <v>7</v>
      </c>
    </row>
    <row r="72" s="280" customFormat="true" ht="36" customHeight="true" spans="1:8">
      <c r="A72" s="294" t="s">
        <v>1544</v>
      </c>
      <c r="B72" s="295" t="s">
        <v>1545</v>
      </c>
      <c r="C72" s="296">
        <f>VLOOKUP(A72,'[4]36'!$A:$D,4,FALSE)</f>
        <v>0</v>
      </c>
      <c r="D72" s="296">
        <f>VLOOKUP(A72,'[12]30'!$A:$D,4,FALSE)</f>
        <v>0</v>
      </c>
      <c r="E72" s="305" t="str">
        <f t="shared" si="4"/>
        <v/>
      </c>
      <c r="F72" s="306" t="str">
        <f t="shared" si="5"/>
        <v>否</v>
      </c>
      <c r="G72" s="287" t="str">
        <f t="shared" si="6"/>
        <v>款</v>
      </c>
      <c r="H72" s="280">
        <f t="shared" si="7"/>
        <v>5</v>
      </c>
    </row>
    <row r="73" s="280" customFormat="true" ht="36" customHeight="true" spans="1:8">
      <c r="A73" s="298" t="s">
        <v>1546</v>
      </c>
      <c r="B73" s="297" t="s">
        <v>1493</v>
      </c>
      <c r="C73" s="299">
        <f>VLOOKUP(A73,'[4]36'!$A:$D,4,FALSE)</f>
        <v>0</v>
      </c>
      <c r="D73" s="299">
        <f>VLOOKUP(A73,'[12]30'!$A:$D,4,FALSE)</f>
        <v>0</v>
      </c>
      <c r="E73" s="307" t="str">
        <f t="shared" si="4"/>
        <v/>
      </c>
      <c r="F73" s="306" t="str">
        <f t="shared" si="5"/>
        <v>否</v>
      </c>
      <c r="G73" s="287" t="str">
        <f t="shared" si="6"/>
        <v>项</v>
      </c>
      <c r="H73" s="280">
        <f t="shared" si="7"/>
        <v>7</v>
      </c>
    </row>
    <row r="74" s="280" customFormat="true" ht="36" customHeight="true" spans="1:8">
      <c r="A74" s="298" t="s">
        <v>1547</v>
      </c>
      <c r="B74" s="297" t="s">
        <v>1495</v>
      </c>
      <c r="C74" s="299">
        <f>VLOOKUP(A74,'[4]36'!$A:$D,4,FALSE)</f>
        <v>0</v>
      </c>
      <c r="D74" s="299">
        <f>VLOOKUP(A74,'[12]30'!$A:$D,4,FALSE)</f>
        <v>0</v>
      </c>
      <c r="E74" s="307" t="str">
        <f t="shared" si="4"/>
        <v/>
      </c>
      <c r="F74" s="306" t="str">
        <f t="shared" si="5"/>
        <v>否</v>
      </c>
      <c r="G74" s="287" t="str">
        <f t="shared" si="6"/>
        <v>项</v>
      </c>
      <c r="H74" s="280">
        <f t="shared" si="7"/>
        <v>7</v>
      </c>
    </row>
    <row r="75" s="280" customFormat="true" ht="36" customHeight="true" spans="1:8">
      <c r="A75" s="298" t="s">
        <v>1548</v>
      </c>
      <c r="B75" s="297" t="s">
        <v>1549</v>
      </c>
      <c r="C75" s="299">
        <f>VLOOKUP(A75,'[4]36'!$A:$D,4,FALSE)</f>
        <v>0</v>
      </c>
      <c r="D75" s="299">
        <f>VLOOKUP(A75,'[12]30'!$A:$D,4,FALSE)</f>
        <v>0</v>
      </c>
      <c r="E75" s="307" t="str">
        <f t="shared" si="4"/>
        <v/>
      </c>
      <c r="F75" s="306" t="str">
        <f t="shared" si="5"/>
        <v>否</v>
      </c>
      <c r="G75" s="287" t="str">
        <f t="shared" si="6"/>
        <v>项</v>
      </c>
      <c r="H75" s="280">
        <f t="shared" si="7"/>
        <v>7</v>
      </c>
    </row>
    <row r="76" s="280" customFormat="true" ht="36" customHeight="true" spans="1:8">
      <c r="A76" s="294" t="s">
        <v>1550</v>
      </c>
      <c r="B76" s="295" t="s">
        <v>1551</v>
      </c>
      <c r="C76" s="296">
        <f>VLOOKUP(A76,'[4]36'!$A:$D,4,FALSE)</f>
        <v>0</v>
      </c>
      <c r="D76" s="296">
        <f>VLOOKUP(A76,'[12]30'!$A:$D,4,FALSE)</f>
        <v>0</v>
      </c>
      <c r="E76" s="305" t="str">
        <f t="shared" si="4"/>
        <v/>
      </c>
      <c r="F76" s="306" t="str">
        <f t="shared" si="5"/>
        <v>否</v>
      </c>
      <c r="G76" s="287" t="str">
        <f t="shared" si="6"/>
        <v>款</v>
      </c>
      <c r="H76" s="280">
        <f t="shared" si="7"/>
        <v>5</v>
      </c>
    </row>
    <row r="77" s="280" customFormat="true" ht="36" customHeight="true" spans="1:8">
      <c r="A77" s="298" t="s">
        <v>1552</v>
      </c>
      <c r="B77" s="297" t="s">
        <v>1493</v>
      </c>
      <c r="C77" s="299">
        <f>VLOOKUP(A77,'[4]36'!$A:$D,4,FALSE)</f>
        <v>0</v>
      </c>
      <c r="D77" s="299">
        <f>VLOOKUP(A77,'[12]30'!$A:$D,4,FALSE)</f>
        <v>0</v>
      </c>
      <c r="E77" s="307" t="str">
        <f t="shared" si="4"/>
        <v/>
      </c>
      <c r="F77" s="306" t="str">
        <f t="shared" si="5"/>
        <v>否</v>
      </c>
      <c r="G77" s="287" t="str">
        <f t="shared" si="6"/>
        <v>项</v>
      </c>
      <c r="H77" s="280">
        <f t="shared" si="7"/>
        <v>7</v>
      </c>
    </row>
    <row r="78" s="280" customFormat="true" ht="36" customHeight="true" spans="1:8">
      <c r="A78" s="298" t="s">
        <v>1553</v>
      </c>
      <c r="B78" s="297" t="s">
        <v>1495</v>
      </c>
      <c r="C78" s="299">
        <f>VLOOKUP(A78,'[4]36'!$A:$D,4,FALSE)</f>
        <v>0</v>
      </c>
      <c r="D78" s="299">
        <f>VLOOKUP(A78,'[12]30'!$A:$D,4,FALSE)</f>
        <v>0</v>
      </c>
      <c r="E78" s="307" t="str">
        <f t="shared" si="4"/>
        <v/>
      </c>
      <c r="F78" s="306" t="str">
        <f t="shared" si="5"/>
        <v>否</v>
      </c>
      <c r="G78" s="287" t="str">
        <f t="shared" si="6"/>
        <v>项</v>
      </c>
      <c r="H78" s="280">
        <f t="shared" si="7"/>
        <v>7</v>
      </c>
    </row>
    <row r="79" s="280" customFormat="true" ht="36" customHeight="true" spans="1:8">
      <c r="A79" s="298" t="s">
        <v>1554</v>
      </c>
      <c r="B79" s="297" t="s">
        <v>1555</v>
      </c>
      <c r="C79" s="299">
        <f>VLOOKUP(A79,'[4]36'!$A:$D,4,FALSE)</f>
        <v>0</v>
      </c>
      <c r="D79" s="299">
        <f>VLOOKUP(A79,'[12]30'!$A:$D,4,FALSE)</f>
        <v>0</v>
      </c>
      <c r="E79" s="307" t="str">
        <f t="shared" si="4"/>
        <v/>
      </c>
      <c r="F79" s="306" t="str">
        <f t="shared" si="5"/>
        <v>否</v>
      </c>
      <c r="G79" s="287" t="str">
        <f t="shared" si="6"/>
        <v>项</v>
      </c>
      <c r="H79" s="280">
        <f t="shared" si="7"/>
        <v>7</v>
      </c>
    </row>
    <row r="80" s="280" customFormat="true" ht="36" customHeight="true" spans="1:8">
      <c r="A80" s="294" t="s">
        <v>1556</v>
      </c>
      <c r="B80" s="295" t="s">
        <v>1557</v>
      </c>
      <c r="C80" s="296">
        <f>VLOOKUP(A80,'[4]36'!$A:$D,4,FALSE)</f>
        <v>0</v>
      </c>
      <c r="D80" s="296">
        <f>VLOOKUP(A80,'[12]30'!$A:$D,4,FALSE)</f>
        <v>0</v>
      </c>
      <c r="E80" s="305" t="str">
        <f t="shared" si="4"/>
        <v/>
      </c>
      <c r="F80" s="306" t="str">
        <f t="shared" si="5"/>
        <v>否</v>
      </c>
      <c r="G80" s="287" t="str">
        <f t="shared" si="6"/>
        <v>款</v>
      </c>
      <c r="H80" s="280">
        <f t="shared" si="7"/>
        <v>5</v>
      </c>
    </row>
    <row r="81" s="280" customFormat="true" ht="36" customHeight="true" spans="1:8">
      <c r="A81" s="298" t="s">
        <v>1558</v>
      </c>
      <c r="B81" s="297" t="s">
        <v>1527</v>
      </c>
      <c r="C81" s="299">
        <f>VLOOKUP(A81,'[4]36'!$A:$D,4,FALSE)</f>
        <v>0</v>
      </c>
      <c r="D81" s="299">
        <f>VLOOKUP(A81,'[12]30'!$A:$D,4,FALSE)</f>
        <v>0</v>
      </c>
      <c r="E81" s="307" t="str">
        <f t="shared" si="4"/>
        <v/>
      </c>
      <c r="F81" s="306" t="str">
        <f t="shared" si="5"/>
        <v>否</v>
      </c>
      <c r="G81" s="287" t="str">
        <f t="shared" si="6"/>
        <v>项</v>
      </c>
      <c r="H81" s="280">
        <f t="shared" si="7"/>
        <v>7</v>
      </c>
    </row>
    <row r="82" s="280" customFormat="true" ht="36" customHeight="true" spans="1:8">
      <c r="A82" s="298" t="s">
        <v>1559</v>
      </c>
      <c r="B82" s="297" t="s">
        <v>1529</v>
      </c>
      <c r="C82" s="299">
        <f>VLOOKUP(A82,'[4]36'!$A:$D,4,FALSE)</f>
        <v>0</v>
      </c>
      <c r="D82" s="299">
        <f>VLOOKUP(A82,'[12]30'!$A:$D,4,FALSE)</f>
        <v>0</v>
      </c>
      <c r="E82" s="307" t="str">
        <f t="shared" si="4"/>
        <v/>
      </c>
      <c r="F82" s="306" t="str">
        <f t="shared" si="5"/>
        <v>否</v>
      </c>
      <c r="G82" s="287" t="str">
        <f t="shared" si="6"/>
        <v>项</v>
      </c>
      <c r="H82" s="280">
        <f t="shared" si="7"/>
        <v>7</v>
      </c>
    </row>
    <row r="83" s="280" customFormat="true" ht="36" customHeight="true" spans="1:8">
      <c r="A83" s="298" t="s">
        <v>1560</v>
      </c>
      <c r="B83" s="297" t="s">
        <v>1531</v>
      </c>
      <c r="C83" s="299">
        <f>VLOOKUP(A83,'[4]36'!$A:$D,4,FALSE)</f>
        <v>0</v>
      </c>
      <c r="D83" s="299">
        <f>VLOOKUP(A83,'[12]30'!$A:$D,4,FALSE)</f>
        <v>0</v>
      </c>
      <c r="E83" s="307" t="str">
        <f t="shared" si="4"/>
        <v/>
      </c>
      <c r="F83" s="306" t="str">
        <f t="shared" si="5"/>
        <v>否</v>
      </c>
      <c r="G83" s="287" t="str">
        <f t="shared" si="6"/>
        <v>项</v>
      </c>
      <c r="H83" s="280">
        <f t="shared" si="7"/>
        <v>7</v>
      </c>
    </row>
    <row r="84" s="280" customFormat="true" ht="36" customHeight="true" spans="1:8">
      <c r="A84" s="298" t="s">
        <v>1561</v>
      </c>
      <c r="B84" s="297" t="s">
        <v>1533</v>
      </c>
      <c r="C84" s="299">
        <f>VLOOKUP(A84,'[4]36'!$A:$D,4,FALSE)</f>
        <v>0</v>
      </c>
      <c r="D84" s="299">
        <f>VLOOKUP(A84,'[12]30'!$A:$D,4,FALSE)</f>
        <v>0</v>
      </c>
      <c r="E84" s="307" t="str">
        <f t="shared" si="4"/>
        <v/>
      </c>
      <c r="F84" s="306" t="str">
        <f t="shared" si="5"/>
        <v>否</v>
      </c>
      <c r="G84" s="287" t="str">
        <f t="shared" si="6"/>
        <v>项</v>
      </c>
      <c r="H84" s="280">
        <f t="shared" si="7"/>
        <v>7</v>
      </c>
    </row>
    <row r="85" s="280" customFormat="true" ht="36" customHeight="true" spans="1:8">
      <c r="A85" s="298" t="s">
        <v>1562</v>
      </c>
      <c r="B85" s="297" t="s">
        <v>1563</v>
      </c>
      <c r="C85" s="299">
        <f>VLOOKUP(A85,'[4]36'!$A:$D,4,FALSE)</f>
        <v>0</v>
      </c>
      <c r="D85" s="299">
        <f>VLOOKUP(A85,'[12]30'!$A:$D,4,FALSE)</f>
        <v>0</v>
      </c>
      <c r="E85" s="307" t="str">
        <f t="shared" si="4"/>
        <v/>
      </c>
      <c r="F85" s="306" t="str">
        <f t="shared" si="5"/>
        <v>否</v>
      </c>
      <c r="G85" s="287" t="str">
        <f t="shared" si="6"/>
        <v>项</v>
      </c>
      <c r="H85" s="280">
        <f t="shared" si="7"/>
        <v>7</v>
      </c>
    </row>
    <row r="86" s="280" customFormat="true" ht="36" customHeight="true" spans="1:8">
      <c r="A86" s="294" t="s">
        <v>1564</v>
      </c>
      <c r="B86" s="295" t="s">
        <v>1565</v>
      </c>
      <c r="C86" s="296">
        <f>VLOOKUP(A86,'[4]36'!$A:$D,4,FALSE)</f>
        <v>0</v>
      </c>
      <c r="D86" s="296">
        <f>VLOOKUP(A86,'[12]30'!$A:$D,4,FALSE)</f>
        <v>0</v>
      </c>
      <c r="E86" s="305" t="str">
        <f t="shared" si="4"/>
        <v/>
      </c>
      <c r="F86" s="306" t="str">
        <f t="shared" si="5"/>
        <v>否</v>
      </c>
      <c r="G86" s="287" t="str">
        <f t="shared" si="6"/>
        <v>款</v>
      </c>
      <c r="H86" s="280">
        <f t="shared" si="7"/>
        <v>5</v>
      </c>
    </row>
    <row r="87" s="280" customFormat="true" ht="36" customHeight="true" spans="1:8">
      <c r="A87" s="298" t="s">
        <v>1566</v>
      </c>
      <c r="B87" s="297" t="s">
        <v>1539</v>
      </c>
      <c r="C87" s="299">
        <f>VLOOKUP(A87,'[4]36'!$A:$D,4,FALSE)</f>
        <v>0</v>
      </c>
      <c r="D87" s="299">
        <f>VLOOKUP(A87,'[12]30'!$A:$D,4,FALSE)</f>
        <v>0</v>
      </c>
      <c r="E87" s="307" t="str">
        <f t="shared" si="4"/>
        <v/>
      </c>
      <c r="F87" s="306" t="str">
        <f t="shared" si="5"/>
        <v>否</v>
      </c>
      <c r="G87" s="287" t="str">
        <f t="shared" si="6"/>
        <v>项</v>
      </c>
      <c r="H87" s="280">
        <f t="shared" si="7"/>
        <v>7</v>
      </c>
    </row>
    <row r="88" s="280" customFormat="true" ht="36" customHeight="true" spans="1:8">
      <c r="A88" s="298" t="s">
        <v>1567</v>
      </c>
      <c r="B88" s="297" t="s">
        <v>1568</v>
      </c>
      <c r="C88" s="299">
        <f>VLOOKUP(A88,'[4]36'!$A:$D,4,FALSE)</f>
        <v>0</v>
      </c>
      <c r="D88" s="299">
        <f>VLOOKUP(A88,'[12]30'!$A:$D,4,FALSE)</f>
        <v>0</v>
      </c>
      <c r="E88" s="307" t="str">
        <f t="shared" si="4"/>
        <v/>
      </c>
      <c r="F88" s="306" t="str">
        <f t="shared" si="5"/>
        <v>否</v>
      </c>
      <c r="G88" s="287" t="str">
        <f t="shared" si="6"/>
        <v>项</v>
      </c>
      <c r="H88" s="280">
        <f t="shared" si="7"/>
        <v>7</v>
      </c>
    </row>
    <row r="89" s="280" customFormat="true" ht="36" customHeight="true" spans="1:8">
      <c r="A89" s="294" t="s">
        <v>1569</v>
      </c>
      <c r="B89" s="295" t="s">
        <v>1570</v>
      </c>
      <c r="C89" s="296">
        <f>VLOOKUP(A89,'[4]36'!$A:$D,4,FALSE)</f>
        <v>0</v>
      </c>
      <c r="D89" s="296">
        <f>VLOOKUP(A89,'[12]30'!$A:$D,4,FALSE)</f>
        <v>0</v>
      </c>
      <c r="E89" s="305" t="str">
        <f t="shared" si="4"/>
        <v/>
      </c>
      <c r="F89" s="306" t="str">
        <f t="shared" si="5"/>
        <v>否</v>
      </c>
      <c r="G89" s="287" t="str">
        <f t="shared" si="6"/>
        <v>款</v>
      </c>
      <c r="H89" s="280">
        <f t="shared" si="7"/>
        <v>5</v>
      </c>
    </row>
    <row r="90" s="280" customFormat="true" ht="36" customHeight="true" spans="1:8">
      <c r="A90" s="298" t="s">
        <v>1571</v>
      </c>
      <c r="B90" s="297" t="s">
        <v>1493</v>
      </c>
      <c r="C90" s="299">
        <f>VLOOKUP(A90,'[4]36'!$A:$D,4,FALSE)</f>
        <v>0</v>
      </c>
      <c r="D90" s="299">
        <f>VLOOKUP(A90,'[12]30'!$A:$D,4,FALSE)</f>
        <v>0</v>
      </c>
      <c r="E90" s="307" t="str">
        <f t="shared" ref="E90:E138" si="8">IF(C90&gt;0,D90/C90-1,IF(C90&lt;0,-(D90/C90-1),""))</f>
        <v/>
      </c>
      <c r="F90" s="306" t="str">
        <f t="shared" si="5"/>
        <v>否</v>
      </c>
      <c r="G90" s="287" t="str">
        <f t="shared" si="6"/>
        <v>项</v>
      </c>
      <c r="H90" s="280">
        <f t="shared" si="7"/>
        <v>7</v>
      </c>
    </row>
    <row r="91" s="280" customFormat="true" ht="36" customHeight="true" spans="1:8">
      <c r="A91" s="298" t="s">
        <v>1572</v>
      </c>
      <c r="B91" s="297" t="s">
        <v>1495</v>
      </c>
      <c r="C91" s="299">
        <f>VLOOKUP(A91,'[4]36'!$A:$D,4,FALSE)</f>
        <v>0</v>
      </c>
      <c r="D91" s="299">
        <f>VLOOKUP(A91,'[12]30'!$A:$D,4,FALSE)</f>
        <v>0</v>
      </c>
      <c r="E91" s="307" t="str">
        <f t="shared" si="8"/>
        <v/>
      </c>
      <c r="F91" s="306" t="str">
        <f t="shared" si="5"/>
        <v>否</v>
      </c>
      <c r="G91" s="287" t="str">
        <f t="shared" si="6"/>
        <v>项</v>
      </c>
      <c r="H91" s="280">
        <f t="shared" si="7"/>
        <v>7</v>
      </c>
    </row>
    <row r="92" s="280" customFormat="true" ht="36" customHeight="true" spans="1:8">
      <c r="A92" s="298" t="s">
        <v>1573</v>
      </c>
      <c r="B92" s="297" t="s">
        <v>1497</v>
      </c>
      <c r="C92" s="299">
        <f>VLOOKUP(A92,'[4]36'!$A:$D,4,FALSE)</f>
        <v>0</v>
      </c>
      <c r="D92" s="299">
        <f>VLOOKUP(A92,'[12]30'!$A:$D,4,FALSE)</f>
        <v>0</v>
      </c>
      <c r="E92" s="307" t="str">
        <f t="shared" si="8"/>
        <v/>
      </c>
      <c r="F92" s="306" t="str">
        <f t="shared" si="5"/>
        <v>否</v>
      </c>
      <c r="G92" s="287" t="str">
        <f t="shared" si="6"/>
        <v>项</v>
      </c>
      <c r="H92" s="280">
        <f t="shared" si="7"/>
        <v>7</v>
      </c>
    </row>
    <row r="93" s="280" customFormat="true" ht="36" customHeight="true" spans="1:8">
      <c r="A93" s="298" t="s">
        <v>1574</v>
      </c>
      <c r="B93" s="297" t="s">
        <v>1499</v>
      </c>
      <c r="C93" s="299">
        <f>VLOOKUP(A93,'[4]36'!$A:$D,4,FALSE)</f>
        <v>0</v>
      </c>
      <c r="D93" s="299">
        <f>VLOOKUP(A93,'[12]30'!$A:$D,4,FALSE)</f>
        <v>0</v>
      </c>
      <c r="E93" s="307" t="str">
        <f t="shared" si="8"/>
        <v/>
      </c>
      <c r="F93" s="306" t="str">
        <f t="shared" si="5"/>
        <v>否</v>
      </c>
      <c r="G93" s="287" t="str">
        <f t="shared" si="6"/>
        <v>项</v>
      </c>
      <c r="H93" s="280">
        <f t="shared" si="7"/>
        <v>7</v>
      </c>
    </row>
    <row r="94" s="280" customFormat="true" ht="36" customHeight="true" spans="1:8">
      <c r="A94" s="298" t="s">
        <v>1575</v>
      </c>
      <c r="B94" s="297" t="s">
        <v>1505</v>
      </c>
      <c r="C94" s="299">
        <f>VLOOKUP(A94,'[4]36'!$A:$D,4,FALSE)</f>
        <v>0</v>
      </c>
      <c r="D94" s="299">
        <f>VLOOKUP(A94,'[12]30'!$A:$D,4,FALSE)</f>
        <v>0</v>
      </c>
      <c r="E94" s="307" t="str">
        <f t="shared" si="8"/>
        <v/>
      </c>
      <c r="F94" s="306" t="str">
        <f t="shared" si="5"/>
        <v>否</v>
      </c>
      <c r="G94" s="287" t="str">
        <f t="shared" si="6"/>
        <v>项</v>
      </c>
      <c r="H94" s="280">
        <f t="shared" si="7"/>
        <v>7</v>
      </c>
    </row>
    <row r="95" s="280" customFormat="true" ht="36" customHeight="true" spans="1:8">
      <c r="A95" s="298" t="s">
        <v>1576</v>
      </c>
      <c r="B95" s="297" t="s">
        <v>1509</v>
      </c>
      <c r="C95" s="299">
        <f>VLOOKUP(A95,'[4]36'!$A:$D,4,FALSE)</f>
        <v>0</v>
      </c>
      <c r="D95" s="299">
        <f>VLOOKUP(A95,'[12]30'!$A:$D,4,FALSE)</f>
        <v>0</v>
      </c>
      <c r="E95" s="307" t="str">
        <f t="shared" si="8"/>
        <v/>
      </c>
      <c r="F95" s="306" t="str">
        <f t="shared" si="5"/>
        <v>否</v>
      </c>
      <c r="G95" s="287" t="str">
        <f t="shared" si="6"/>
        <v>项</v>
      </c>
      <c r="H95" s="280">
        <f t="shared" si="7"/>
        <v>7</v>
      </c>
    </row>
    <row r="96" s="280" customFormat="true" ht="36" customHeight="true" spans="1:8">
      <c r="A96" s="298" t="s">
        <v>1577</v>
      </c>
      <c r="B96" s="297" t="s">
        <v>1511</v>
      </c>
      <c r="C96" s="299">
        <f>VLOOKUP(A96,'[4]36'!$A:$D,4,FALSE)</f>
        <v>0</v>
      </c>
      <c r="D96" s="299">
        <f>VLOOKUP(A96,'[12]30'!$A:$D,4,FALSE)</f>
        <v>0</v>
      </c>
      <c r="E96" s="307" t="str">
        <f t="shared" si="8"/>
        <v/>
      </c>
      <c r="F96" s="306" t="str">
        <f t="shared" si="5"/>
        <v>否</v>
      </c>
      <c r="G96" s="287" t="str">
        <f t="shared" si="6"/>
        <v>项</v>
      </c>
      <c r="H96" s="280">
        <f t="shared" si="7"/>
        <v>7</v>
      </c>
    </row>
    <row r="97" s="280" customFormat="true" ht="36" customHeight="true" spans="1:8">
      <c r="A97" s="298" t="s">
        <v>1578</v>
      </c>
      <c r="B97" s="297" t="s">
        <v>1579</v>
      </c>
      <c r="C97" s="299">
        <f>VLOOKUP(A97,'[4]36'!$A:$D,4,FALSE)</f>
        <v>0</v>
      </c>
      <c r="D97" s="299">
        <f>VLOOKUP(A97,'[12]30'!$A:$D,4,FALSE)</f>
        <v>0</v>
      </c>
      <c r="E97" s="307" t="str">
        <f t="shared" si="8"/>
        <v/>
      </c>
      <c r="F97" s="306" t="str">
        <f t="shared" si="5"/>
        <v>否</v>
      </c>
      <c r="G97" s="287" t="str">
        <f t="shared" si="6"/>
        <v>项</v>
      </c>
      <c r="H97" s="280">
        <f t="shared" si="7"/>
        <v>7</v>
      </c>
    </row>
    <row r="98" s="280" customFormat="true" ht="36" customHeight="true" spans="1:8">
      <c r="A98" s="294" t="s">
        <v>1580</v>
      </c>
      <c r="B98" s="295" t="s">
        <v>1581</v>
      </c>
      <c r="C98" s="296">
        <f>VLOOKUP(A98,'[4]36'!$A:$D,4,FALSE)</f>
        <v>84</v>
      </c>
      <c r="D98" s="296">
        <f>VLOOKUP(A98,'[12]30'!$A:$D,4,FALSE)</f>
        <v>0</v>
      </c>
      <c r="E98" s="305">
        <f t="shared" si="8"/>
        <v>-1</v>
      </c>
      <c r="F98" s="306" t="str">
        <f t="shared" si="5"/>
        <v>是</v>
      </c>
      <c r="G98" s="287" t="str">
        <f t="shared" si="6"/>
        <v>类</v>
      </c>
      <c r="H98" s="280">
        <f t="shared" si="7"/>
        <v>3</v>
      </c>
    </row>
    <row r="99" s="280" customFormat="true" ht="36" customHeight="true" spans="1:8">
      <c r="A99" s="294" t="s">
        <v>1582</v>
      </c>
      <c r="B99" s="295" t="s">
        <v>1583</v>
      </c>
      <c r="C99" s="296">
        <f>VLOOKUP(A99,'[4]36'!$A:$D,4,FALSE)</f>
        <v>84</v>
      </c>
      <c r="D99" s="296">
        <f>VLOOKUP(A99,'[12]30'!$A:$D,4,FALSE)</f>
        <v>0</v>
      </c>
      <c r="E99" s="305">
        <f t="shared" si="8"/>
        <v>-1</v>
      </c>
      <c r="F99" s="306" t="str">
        <f t="shared" si="5"/>
        <v>是</v>
      </c>
      <c r="G99" s="287" t="str">
        <f t="shared" si="6"/>
        <v>款</v>
      </c>
      <c r="H99" s="280">
        <f t="shared" si="7"/>
        <v>5</v>
      </c>
    </row>
    <row r="100" s="280" customFormat="true" ht="36" customHeight="true" spans="1:8">
      <c r="A100" s="298" t="s">
        <v>1584</v>
      </c>
      <c r="B100" s="297" t="s">
        <v>1461</v>
      </c>
      <c r="C100" s="299">
        <f>VLOOKUP(A100,'[4]36'!$A:$D,4,FALSE)</f>
        <v>0</v>
      </c>
      <c r="D100" s="299">
        <f>VLOOKUP(A100,'[12]30'!$A:$D,4,FALSE)</f>
        <v>0</v>
      </c>
      <c r="E100" s="307" t="str">
        <f t="shared" si="8"/>
        <v/>
      </c>
      <c r="F100" s="306" t="str">
        <f t="shared" si="5"/>
        <v>否</v>
      </c>
      <c r="G100" s="287" t="str">
        <f t="shared" si="6"/>
        <v>项</v>
      </c>
      <c r="H100" s="280">
        <f t="shared" si="7"/>
        <v>7</v>
      </c>
    </row>
    <row r="101" s="280" customFormat="true" ht="36" customHeight="true" spans="1:8">
      <c r="A101" s="298" t="s">
        <v>1585</v>
      </c>
      <c r="B101" s="297" t="s">
        <v>1586</v>
      </c>
      <c r="C101" s="299">
        <f>VLOOKUP(A101,'[4]36'!$A:$D,4,FALSE)</f>
        <v>0</v>
      </c>
      <c r="D101" s="299">
        <f>VLOOKUP(A101,'[12]30'!$A:$D,4,FALSE)</f>
        <v>0</v>
      </c>
      <c r="E101" s="307" t="str">
        <f t="shared" si="8"/>
        <v/>
      </c>
      <c r="F101" s="306" t="str">
        <f t="shared" si="5"/>
        <v>否</v>
      </c>
      <c r="G101" s="287" t="str">
        <f t="shared" si="6"/>
        <v>项</v>
      </c>
      <c r="H101" s="280">
        <f t="shared" si="7"/>
        <v>7</v>
      </c>
    </row>
    <row r="102" s="280" customFormat="true" ht="36" customHeight="true" spans="1:8">
      <c r="A102" s="298" t="s">
        <v>1587</v>
      </c>
      <c r="B102" s="297" t="s">
        <v>1588</v>
      </c>
      <c r="C102" s="299">
        <f>VLOOKUP(A102,'[4]36'!$A:$D,4,FALSE)</f>
        <v>0</v>
      </c>
      <c r="D102" s="299">
        <f>VLOOKUP(A102,'[12]30'!$A:$D,4,FALSE)</f>
        <v>0</v>
      </c>
      <c r="E102" s="307" t="str">
        <f t="shared" si="8"/>
        <v/>
      </c>
      <c r="F102" s="306" t="str">
        <f t="shared" si="5"/>
        <v>否</v>
      </c>
      <c r="G102" s="287" t="str">
        <f t="shared" si="6"/>
        <v>项</v>
      </c>
      <c r="H102" s="280">
        <f t="shared" si="7"/>
        <v>7</v>
      </c>
    </row>
    <row r="103" s="280" customFormat="true" ht="36" customHeight="true" spans="1:8">
      <c r="A103" s="298" t="s">
        <v>1589</v>
      </c>
      <c r="B103" s="297" t="s">
        <v>1590</v>
      </c>
      <c r="C103" s="299">
        <f>VLOOKUP(A103,'[4]36'!$A:$D,4,FALSE)</f>
        <v>84</v>
      </c>
      <c r="D103" s="299">
        <f>VLOOKUP(A103,'[12]30'!$A:$D,4,FALSE)</f>
        <v>0</v>
      </c>
      <c r="E103" s="307">
        <f t="shared" si="8"/>
        <v>-1</v>
      </c>
      <c r="F103" s="306" t="str">
        <f t="shared" si="5"/>
        <v>是</v>
      </c>
      <c r="G103" s="287" t="str">
        <f t="shared" si="6"/>
        <v>项</v>
      </c>
      <c r="H103" s="280">
        <f t="shared" si="7"/>
        <v>7</v>
      </c>
    </row>
    <row r="104" s="280" customFormat="true" ht="36" customHeight="true" spans="1:8">
      <c r="A104" s="294" t="s">
        <v>1591</v>
      </c>
      <c r="B104" s="295" t="s">
        <v>1592</v>
      </c>
      <c r="C104" s="296">
        <f>VLOOKUP(A104,'[4]36'!$A:$D,4,FALSE)</f>
        <v>0</v>
      </c>
      <c r="D104" s="296">
        <f>VLOOKUP(A104,'[12]30'!$A:$D,4,FALSE)</f>
        <v>0</v>
      </c>
      <c r="E104" s="305" t="str">
        <f t="shared" si="8"/>
        <v/>
      </c>
      <c r="F104" s="306" t="str">
        <f t="shared" si="5"/>
        <v>否</v>
      </c>
      <c r="G104" s="287" t="str">
        <f t="shared" si="6"/>
        <v>款</v>
      </c>
      <c r="H104" s="280">
        <f t="shared" si="7"/>
        <v>5</v>
      </c>
    </row>
    <row r="105" s="280" customFormat="true" ht="36" customHeight="true" spans="1:8">
      <c r="A105" s="298" t="s">
        <v>1593</v>
      </c>
      <c r="B105" s="297" t="s">
        <v>1461</v>
      </c>
      <c r="C105" s="299">
        <f>VLOOKUP(A105,'[4]36'!$A:$D,4,FALSE)</f>
        <v>0</v>
      </c>
      <c r="D105" s="299">
        <f>VLOOKUP(A105,'[12]30'!$A:$D,4,FALSE)</f>
        <v>0</v>
      </c>
      <c r="E105" s="307" t="str">
        <f t="shared" si="8"/>
        <v/>
      </c>
      <c r="F105" s="306" t="str">
        <f t="shared" si="5"/>
        <v>否</v>
      </c>
      <c r="G105" s="287" t="str">
        <f t="shared" si="6"/>
        <v>项</v>
      </c>
      <c r="H105" s="280">
        <f t="shared" si="7"/>
        <v>7</v>
      </c>
    </row>
    <row r="106" s="280" customFormat="true" ht="36" customHeight="true" spans="1:8">
      <c r="A106" s="298" t="s">
        <v>1594</v>
      </c>
      <c r="B106" s="297" t="s">
        <v>1586</v>
      </c>
      <c r="C106" s="299">
        <f>VLOOKUP(A106,'[4]36'!$A:$D,4,FALSE)</f>
        <v>0</v>
      </c>
      <c r="D106" s="299">
        <f>VLOOKUP(A106,'[12]30'!$A:$D,4,FALSE)</f>
        <v>0</v>
      </c>
      <c r="E106" s="307" t="str">
        <f t="shared" si="8"/>
        <v/>
      </c>
      <c r="F106" s="306" t="str">
        <f t="shared" si="5"/>
        <v>否</v>
      </c>
      <c r="G106" s="287" t="str">
        <f t="shared" si="6"/>
        <v>项</v>
      </c>
      <c r="H106" s="280">
        <f t="shared" si="7"/>
        <v>7</v>
      </c>
    </row>
    <row r="107" s="280" customFormat="true" ht="36" customHeight="true" spans="1:8">
      <c r="A107" s="298" t="s">
        <v>1595</v>
      </c>
      <c r="B107" s="297" t="s">
        <v>1596</v>
      </c>
      <c r="C107" s="299">
        <f>VLOOKUP(A107,'[4]36'!$A:$D,4,FALSE)</f>
        <v>0</v>
      </c>
      <c r="D107" s="299">
        <f>VLOOKUP(A107,'[12]30'!$A:$D,4,FALSE)</f>
        <v>0</v>
      </c>
      <c r="E107" s="307" t="str">
        <f t="shared" si="8"/>
        <v/>
      </c>
      <c r="F107" s="306" t="str">
        <f t="shared" si="5"/>
        <v>否</v>
      </c>
      <c r="G107" s="287" t="str">
        <f t="shared" si="6"/>
        <v>项</v>
      </c>
      <c r="H107" s="280">
        <f t="shared" si="7"/>
        <v>7</v>
      </c>
    </row>
    <row r="108" s="280" customFormat="true" ht="36" customHeight="true" spans="1:8">
      <c r="A108" s="298" t="s">
        <v>1597</v>
      </c>
      <c r="B108" s="297" t="s">
        <v>1598</v>
      </c>
      <c r="C108" s="299">
        <f>VLOOKUP(A108,'[4]36'!$A:$D,4,FALSE)</f>
        <v>0</v>
      </c>
      <c r="D108" s="299">
        <f>VLOOKUP(A108,'[12]30'!$A:$D,4,FALSE)</f>
        <v>0</v>
      </c>
      <c r="E108" s="307" t="str">
        <f t="shared" si="8"/>
        <v/>
      </c>
      <c r="F108" s="306" t="str">
        <f t="shared" si="5"/>
        <v>否</v>
      </c>
      <c r="G108" s="287" t="str">
        <f t="shared" si="6"/>
        <v>项</v>
      </c>
      <c r="H108" s="280">
        <f t="shared" si="7"/>
        <v>7</v>
      </c>
    </row>
    <row r="109" s="280" customFormat="true" ht="36" customHeight="true" spans="1:8">
      <c r="A109" s="294" t="s">
        <v>1599</v>
      </c>
      <c r="B109" s="295" t="s">
        <v>1600</v>
      </c>
      <c r="C109" s="296">
        <f>VLOOKUP(A109,'[4]36'!$A:$D,4,FALSE)</f>
        <v>0</v>
      </c>
      <c r="D109" s="296">
        <f>VLOOKUP(A109,'[12]30'!$A:$D,4,FALSE)</f>
        <v>0</v>
      </c>
      <c r="E109" s="305" t="str">
        <f t="shared" si="8"/>
        <v/>
      </c>
      <c r="F109" s="306" t="str">
        <f t="shared" si="5"/>
        <v>否</v>
      </c>
      <c r="G109" s="287" t="str">
        <f t="shared" si="6"/>
        <v>款</v>
      </c>
      <c r="H109" s="280">
        <f t="shared" si="7"/>
        <v>5</v>
      </c>
    </row>
    <row r="110" s="280" customFormat="true" ht="36" customHeight="true" spans="1:8">
      <c r="A110" s="298" t="s">
        <v>1601</v>
      </c>
      <c r="B110" s="297" t="s">
        <v>1602</v>
      </c>
      <c r="C110" s="299">
        <f>VLOOKUP(A110,'[4]36'!$A:$D,4,FALSE)</f>
        <v>0</v>
      </c>
      <c r="D110" s="299">
        <f>VLOOKUP(A110,'[12]30'!$A:$D,4,FALSE)</f>
        <v>0</v>
      </c>
      <c r="E110" s="307" t="str">
        <f t="shared" si="8"/>
        <v/>
      </c>
      <c r="F110" s="306" t="str">
        <f t="shared" si="5"/>
        <v>否</v>
      </c>
      <c r="G110" s="287" t="str">
        <f t="shared" si="6"/>
        <v>项</v>
      </c>
      <c r="H110" s="280">
        <f t="shared" si="7"/>
        <v>7</v>
      </c>
    </row>
    <row r="111" s="280" customFormat="true" ht="36" customHeight="true" spans="1:8">
      <c r="A111" s="298" t="s">
        <v>1603</v>
      </c>
      <c r="B111" s="297" t="s">
        <v>1604</v>
      </c>
      <c r="C111" s="299">
        <f>VLOOKUP(A111,'[4]36'!$A:$D,4,FALSE)</f>
        <v>0</v>
      </c>
      <c r="D111" s="299">
        <f>VLOOKUP(A111,'[12]30'!$A:$D,4,FALSE)</f>
        <v>0</v>
      </c>
      <c r="E111" s="307" t="str">
        <f t="shared" si="8"/>
        <v/>
      </c>
      <c r="F111" s="306" t="str">
        <f t="shared" si="5"/>
        <v>否</v>
      </c>
      <c r="G111" s="287" t="str">
        <f t="shared" si="6"/>
        <v>项</v>
      </c>
      <c r="H111" s="280">
        <f t="shared" si="7"/>
        <v>7</v>
      </c>
    </row>
    <row r="112" s="280" customFormat="true" ht="36" customHeight="true" spans="1:8">
      <c r="A112" s="298" t="s">
        <v>1605</v>
      </c>
      <c r="B112" s="297" t="s">
        <v>1606</v>
      </c>
      <c r="C112" s="299">
        <f>VLOOKUP(A112,'[4]36'!$A:$D,4,FALSE)</f>
        <v>0</v>
      </c>
      <c r="D112" s="299">
        <f>VLOOKUP(A112,'[12]30'!$A:$D,4,FALSE)</f>
        <v>0</v>
      </c>
      <c r="E112" s="307" t="str">
        <f t="shared" si="8"/>
        <v/>
      </c>
      <c r="F112" s="306" t="str">
        <f t="shared" si="5"/>
        <v>否</v>
      </c>
      <c r="G112" s="287" t="str">
        <f t="shared" si="6"/>
        <v>项</v>
      </c>
      <c r="H112" s="280">
        <f t="shared" si="7"/>
        <v>7</v>
      </c>
    </row>
    <row r="113" s="280" customFormat="true" ht="36" customHeight="true" spans="1:8">
      <c r="A113" s="298" t="s">
        <v>1607</v>
      </c>
      <c r="B113" s="297" t="s">
        <v>1608</v>
      </c>
      <c r="C113" s="299">
        <f>VLOOKUP(A113,'[4]36'!$A:$D,4,FALSE)</f>
        <v>0</v>
      </c>
      <c r="D113" s="299">
        <f>VLOOKUP(A113,'[12]30'!$A:$D,4,FALSE)</f>
        <v>0</v>
      </c>
      <c r="E113" s="307" t="str">
        <f t="shared" si="8"/>
        <v/>
      </c>
      <c r="F113" s="306" t="str">
        <f t="shared" si="5"/>
        <v>否</v>
      </c>
      <c r="G113" s="287" t="str">
        <f t="shared" si="6"/>
        <v>项</v>
      </c>
      <c r="H113" s="280">
        <f t="shared" si="7"/>
        <v>7</v>
      </c>
    </row>
    <row r="114" s="280" customFormat="true" ht="36" customHeight="true" spans="1:8">
      <c r="A114" s="308">
        <v>21370</v>
      </c>
      <c r="B114" s="295" t="s">
        <v>1609</v>
      </c>
      <c r="C114" s="296">
        <f>VLOOKUP(A114,'[4]36'!$A:$D,4,FALSE)</f>
        <v>0</v>
      </c>
      <c r="D114" s="296">
        <f>VLOOKUP(A114,'[12]30'!$A:$D,4,FALSE)</f>
        <v>0</v>
      </c>
      <c r="E114" s="305" t="str">
        <f t="shared" si="8"/>
        <v/>
      </c>
      <c r="F114" s="306" t="str">
        <f t="shared" si="5"/>
        <v>否</v>
      </c>
      <c r="G114" s="287" t="str">
        <f t="shared" si="6"/>
        <v>款</v>
      </c>
      <c r="H114" s="280">
        <f t="shared" si="7"/>
        <v>5</v>
      </c>
    </row>
    <row r="115" s="280" customFormat="true" ht="36" customHeight="true" spans="1:8">
      <c r="A115" s="309">
        <v>2137001</v>
      </c>
      <c r="B115" s="297" t="s">
        <v>1461</v>
      </c>
      <c r="C115" s="299">
        <f>VLOOKUP(A115,'[4]36'!$A:$D,4,FALSE)</f>
        <v>0</v>
      </c>
      <c r="D115" s="299">
        <f>VLOOKUP(A115,'[12]30'!$A:$D,4,FALSE)</f>
        <v>0</v>
      </c>
      <c r="E115" s="307" t="str">
        <f t="shared" si="8"/>
        <v/>
      </c>
      <c r="F115" s="306" t="str">
        <f t="shared" si="5"/>
        <v>否</v>
      </c>
      <c r="G115" s="287" t="str">
        <f t="shared" si="6"/>
        <v>项</v>
      </c>
      <c r="H115" s="280">
        <f t="shared" si="7"/>
        <v>7</v>
      </c>
    </row>
    <row r="116" s="280" customFormat="true" ht="36" customHeight="true" spans="1:8">
      <c r="A116" s="309">
        <v>2137099</v>
      </c>
      <c r="B116" s="297" t="s">
        <v>1610</v>
      </c>
      <c r="C116" s="299">
        <f>VLOOKUP(A116,'[4]36'!$A:$D,4,FALSE)</f>
        <v>0</v>
      </c>
      <c r="D116" s="299">
        <f>VLOOKUP(A116,'[12]30'!$A:$D,4,FALSE)</f>
        <v>0</v>
      </c>
      <c r="E116" s="307" t="str">
        <f t="shared" si="8"/>
        <v/>
      </c>
      <c r="F116" s="306" t="str">
        <f t="shared" si="5"/>
        <v>否</v>
      </c>
      <c r="G116" s="287" t="str">
        <f t="shared" si="6"/>
        <v>项</v>
      </c>
      <c r="H116" s="280">
        <f t="shared" si="7"/>
        <v>7</v>
      </c>
    </row>
    <row r="117" s="280" customFormat="true" ht="36" customHeight="true" spans="1:8">
      <c r="A117" s="308">
        <v>21371</v>
      </c>
      <c r="B117" s="295" t="s">
        <v>1611</v>
      </c>
      <c r="C117" s="296">
        <f>VLOOKUP(A117,'[4]36'!$A:$D,4,FALSE)</f>
        <v>0</v>
      </c>
      <c r="D117" s="296">
        <f>VLOOKUP(A117,'[12]30'!$A:$D,4,FALSE)</f>
        <v>0</v>
      </c>
      <c r="E117" s="305" t="str">
        <f t="shared" si="8"/>
        <v/>
      </c>
      <c r="F117" s="306" t="str">
        <f t="shared" si="5"/>
        <v>否</v>
      </c>
      <c r="G117" s="287" t="str">
        <f t="shared" si="6"/>
        <v>款</v>
      </c>
      <c r="H117" s="280">
        <f t="shared" si="7"/>
        <v>5</v>
      </c>
    </row>
    <row r="118" s="280" customFormat="true" ht="36" customHeight="true" spans="1:8">
      <c r="A118" s="309">
        <v>2137101</v>
      </c>
      <c r="B118" s="297" t="s">
        <v>1602</v>
      </c>
      <c r="C118" s="299">
        <f>VLOOKUP(A118,'[4]36'!$A:$D,4,FALSE)</f>
        <v>0</v>
      </c>
      <c r="D118" s="299">
        <f>VLOOKUP(A118,'[12]30'!$A:$D,4,FALSE)</f>
        <v>0</v>
      </c>
      <c r="E118" s="307" t="str">
        <f t="shared" si="8"/>
        <v/>
      </c>
      <c r="F118" s="306" t="str">
        <f t="shared" si="5"/>
        <v>否</v>
      </c>
      <c r="G118" s="287" t="str">
        <f t="shared" si="6"/>
        <v>项</v>
      </c>
      <c r="H118" s="280">
        <f t="shared" si="7"/>
        <v>7</v>
      </c>
    </row>
    <row r="119" s="280" customFormat="true" ht="36" customHeight="true" spans="1:8">
      <c r="A119" s="309">
        <v>2137102</v>
      </c>
      <c r="B119" s="297" t="s">
        <v>1612</v>
      </c>
      <c r="C119" s="299">
        <f>VLOOKUP(A119,'[4]36'!$A:$D,4,FALSE)</f>
        <v>0</v>
      </c>
      <c r="D119" s="299">
        <f>VLOOKUP(A119,'[12]30'!$A:$D,4,FALSE)</f>
        <v>0</v>
      </c>
      <c r="E119" s="307" t="str">
        <f t="shared" si="8"/>
        <v/>
      </c>
      <c r="F119" s="306" t="str">
        <f t="shared" si="5"/>
        <v>否</v>
      </c>
      <c r="G119" s="287" t="str">
        <f t="shared" si="6"/>
        <v>项</v>
      </c>
      <c r="H119" s="280">
        <f t="shared" si="7"/>
        <v>7</v>
      </c>
    </row>
    <row r="120" s="280" customFormat="true" ht="36" customHeight="true" spans="1:8">
      <c r="A120" s="309">
        <v>2137103</v>
      </c>
      <c r="B120" s="297" t="s">
        <v>1606</v>
      </c>
      <c r="C120" s="299">
        <f>VLOOKUP(A120,'[4]36'!$A:$D,4,FALSE)</f>
        <v>0</v>
      </c>
      <c r="D120" s="299">
        <f>VLOOKUP(A120,'[12]30'!$A:$D,4,FALSE)</f>
        <v>0</v>
      </c>
      <c r="E120" s="307" t="str">
        <f t="shared" si="8"/>
        <v/>
      </c>
      <c r="F120" s="306" t="str">
        <f t="shared" si="5"/>
        <v>否</v>
      </c>
      <c r="G120" s="287" t="str">
        <f t="shared" si="6"/>
        <v>项</v>
      </c>
      <c r="H120" s="280">
        <f t="shared" si="7"/>
        <v>7</v>
      </c>
    </row>
    <row r="121" s="280" customFormat="true" ht="36" customHeight="true" spans="1:8">
      <c r="A121" s="309">
        <v>2137199</v>
      </c>
      <c r="B121" s="297" t="s">
        <v>1613</v>
      </c>
      <c r="C121" s="299">
        <f>VLOOKUP(A121,'[4]36'!$A:$D,4,FALSE)</f>
        <v>0</v>
      </c>
      <c r="D121" s="299">
        <f>VLOOKUP(A121,'[12]30'!$A:$D,4,FALSE)</f>
        <v>0</v>
      </c>
      <c r="E121" s="307" t="str">
        <f t="shared" si="8"/>
        <v/>
      </c>
      <c r="F121" s="306" t="str">
        <f t="shared" si="5"/>
        <v>否</v>
      </c>
      <c r="G121" s="287" t="str">
        <f t="shared" si="6"/>
        <v>项</v>
      </c>
      <c r="H121" s="280">
        <f t="shared" si="7"/>
        <v>7</v>
      </c>
    </row>
    <row r="122" s="280" customFormat="true" ht="36" customHeight="true" spans="1:8">
      <c r="A122" s="294" t="s">
        <v>1614</v>
      </c>
      <c r="B122" s="295" t="s">
        <v>1615</v>
      </c>
      <c r="C122" s="296">
        <f>VLOOKUP(A122,'[4]36'!$A:$D,4,FALSE)</f>
        <v>50000</v>
      </c>
      <c r="D122" s="296">
        <f>VLOOKUP(A122,'[12]30'!$A:$D,4,FALSE)</f>
        <v>0</v>
      </c>
      <c r="E122" s="305">
        <f t="shared" si="8"/>
        <v>-1</v>
      </c>
      <c r="F122" s="306" t="str">
        <f t="shared" si="5"/>
        <v>是</v>
      </c>
      <c r="G122" s="287" t="str">
        <f t="shared" si="6"/>
        <v>类</v>
      </c>
      <c r="H122" s="280">
        <f t="shared" si="7"/>
        <v>3</v>
      </c>
    </row>
    <row r="123" s="280" customFormat="true" ht="36" customHeight="true" spans="1:8">
      <c r="A123" s="294" t="s">
        <v>1616</v>
      </c>
      <c r="B123" s="295" t="s">
        <v>1617</v>
      </c>
      <c r="C123" s="296">
        <f>VLOOKUP(A123,'[4]36'!$A:$D,4,FALSE)</f>
        <v>0</v>
      </c>
      <c r="D123" s="296">
        <f>VLOOKUP(A123,'[12]30'!$A:$D,4,FALSE)</f>
        <v>0</v>
      </c>
      <c r="E123" s="305" t="str">
        <f t="shared" si="8"/>
        <v/>
      </c>
      <c r="F123" s="306" t="str">
        <f t="shared" si="5"/>
        <v>否</v>
      </c>
      <c r="G123" s="287" t="str">
        <f t="shared" si="6"/>
        <v>款</v>
      </c>
      <c r="H123" s="280">
        <f t="shared" si="7"/>
        <v>5</v>
      </c>
    </row>
    <row r="124" s="280" customFormat="true" ht="36" customHeight="true" spans="1:8">
      <c r="A124" s="298" t="s">
        <v>1618</v>
      </c>
      <c r="B124" s="297" t="s">
        <v>1619</v>
      </c>
      <c r="C124" s="299">
        <f>VLOOKUP(A124,'[4]36'!$A:$D,4,FALSE)</f>
        <v>0</v>
      </c>
      <c r="D124" s="299">
        <f>VLOOKUP(A124,'[12]30'!$A:$D,4,FALSE)</f>
        <v>0</v>
      </c>
      <c r="E124" s="307" t="str">
        <f t="shared" si="8"/>
        <v/>
      </c>
      <c r="F124" s="306" t="str">
        <f t="shared" si="5"/>
        <v>否</v>
      </c>
      <c r="G124" s="287" t="str">
        <f t="shared" si="6"/>
        <v>项</v>
      </c>
      <c r="H124" s="280">
        <f t="shared" si="7"/>
        <v>7</v>
      </c>
    </row>
    <row r="125" s="280" customFormat="true" ht="36" customHeight="true" spans="1:8">
      <c r="A125" s="298" t="s">
        <v>1620</v>
      </c>
      <c r="B125" s="297" t="s">
        <v>1621</v>
      </c>
      <c r="C125" s="299">
        <f>VLOOKUP(A125,'[4]36'!$A:$D,4,FALSE)</f>
        <v>0</v>
      </c>
      <c r="D125" s="299">
        <f>VLOOKUP(A125,'[12]30'!$A:$D,4,FALSE)</f>
        <v>0</v>
      </c>
      <c r="E125" s="307" t="str">
        <f t="shared" si="8"/>
        <v/>
      </c>
      <c r="F125" s="306" t="str">
        <f t="shared" si="5"/>
        <v>否</v>
      </c>
      <c r="G125" s="287" t="str">
        <f t="shared" si="6"/>
        <v>项</v>
      </c>
      <c r="H125" s="280">
        <f t="shared" si="7"/>
        <v>7</v>
      </c>
    </row>
    <row r="126" s="280" customFormat="true" ht="36" customHeight="true" spans="1:8">
      <c r="A126" s="298" t="s">
        <v>1622</v>
      </c>
      <c r="B126" s="297" t="s">
        <v>1623</v>
      </c>
      <c r="C126" s="299">
        <f>VLOOKUP(A126,'[4]36'!$A:$D,4,FALSE)</f>
        <v>0</v>
      </c>
      <c r="D126" s="299">
        <f>VLOOKUP(A126,'[12]30'!$A:$D,4,FALSE)</f>
        <v>0</v>
      </c>
      <c r="E126" s="307" t="str">
        <f t="shared" si="8"/>
        <v/>
      </c>
      <c r="F126" s="306" t="str">
        <f t="shared" si="5"/>
        <v>否</v>
      </c>
      <c r="G126" s="287" t="str">
        <f t="shared" si="6"/>
        <v>项</v>
      </c>
      <c r="H126" s="280">
        <f t="shared" si="7"/>
        <v>7</v>
      </c>
    </row>
    <row r="127" s="280" customFormat="true" ht="36" customHeight="true" spans="1:8">
      <c r="A127" s="298" t="s">
        <v>1624</v>
      </c>
      <c r="B127" s="297" t="s">
        <v>1625</v>
      </c>
      <c r="C127" s="299">
        <f>VLOOKUP(A127,'[4]36'!$A:$D,4,FALSE)</f>
        <v>0</v>
      </c>
      <c r="D127" s="299">
        <f>VLOOKUP(A127,'[12]30'!$A:$D,4,FALSE)</f>
        <v>0</v>
      </c>
      <c r="E127" s="307" t="str">
        <f t="shared" si="8"/>
        <v/>
      </c>
      <c r="F127" s="306" t="str">
        <f t="shared" si="5"/>
        <v>否</v>
      </c>
      <c r="G127" s="287" t="str">
        <f t="shared" si="6"/>
        <v>项</v>
      </c>
      <c r="H127" s="280">
        <f t="shared" si="7"/>
        <v>7</v>
      </c>
    </row>
    <row r="128" s="280" customFormat="true" ht="36" customHeight="true" spans="1:8">
      <c r="A128" s="294" t="s">
        <v>1626</v>
      </c>
      <c r="B128" s="295" t="s">
        <v>1627</v>
      </c>
      <c r="C128" s="296">
        <f>VLOOKUP(A128,'[4]36'!$A:$D,4,FALSE)</f>
        <v>0</v>
      </c>
      <c r="D128" s="296">
        <f>VLOOKUP(A128,'[12]30'!$A:$D,4,FALSE)</f>
        <v>0</v>
      </c>
      <c r="E128" s="305" t="str">
        <f t="shared" si="8"/>
        <v/>
      </c>
      <c r="F128" s="306" t="str">
        <f t="shared" si="5"/>
        <v>否</v>
      </c>
      <c r="G128" s="287" t="str">
        <f t="shared" si="6"/>
        <v>款</v>
      </c>
      <c r="H128" s="280">
        <f t="shared" si="7"/>
        <v>5</v>
      </c>
    </row>
    <row r="129" s="280" customFormat="true" ht="36" customHeight="true" spans="1:8">
      <c r="A129" s="298" t="s">
        <v>1628</v>
      </c>
      <c r="B129" s="297" t="s">
        <v>1623</v>
      </c>
      <c r="C129" s="299">
        <f>VLOOKUP(A129,'[4]36'!$A:$D,4,FALSE)</f>
        <v>0</v>
      </c>
      <c r="D129" s="299">
        <f>VLOOKUP(A129,'[12]30'!$A:$D,4,FALSE)</f>
        <v>0</v>
      </c>
      <c r="E129" s="307" t="str">
        <f t="shared" si="8"/>
        <v/>
      </c>
      <c r="F129" s="306" t="str">
        <f t="shared" si="5"/>
        <v>否</v>
      </c>
      <c r="G129" s="287" t="str">
        <f t="shared" si="6"/>
        <v>项</v>
      </c>
      <c r="H129" s="280">
        <f t="shared" si="7"/>
        <v>7</v>
      </c>
    </row>
    <row r="130" s="280" customFormat="true" ht="36" customHeight="true" spans="1:8">
      <c r="A130" s="298" t="s">
        <v>1629</v>
      </c>
      <c r="B130" s="297" t="s">
        <v>1630</v>
      </c>
      <c r="C130" s="299">
        <f>VLOOKUP(A130,'[4]36'!$A:$D,4,FALSE)</f>
        <v>0</v>
      </c>
      <c r="D130" s="299">
        <f>VLOOKUP(A130,'[12]30'!$A:$D,4,FALSE)</f>
        <v>0</v>
      </c>
      <c r="E130" s="307" t="str">
        <f t="shared" si="8"/>
        <v/>
      </c>
      <c r="F130" s="306" t="str">
        <f t="shared" si="5"/>
        <v>否</v>
      </c>
      <c r="G130" s="287" t="str">
        <f t="shared" si="6"/>
        <v>项</v>
      </c>
      <c r="H130" s="280">
        <f t="shared" si="7"/>
        <v>7</v>
      </c>
    </row>
    <row r="131" s="280" customFormat="true" ht="36" customHeight="true" spans="1:8">
      <c r="A131" s="298" t="s">
        <v>1631</v>
      </c>
      <c r="B131" s="297" t="s">
        <v>1632</v>
      </c>
      <c r="C131" s="299">
        <f>VLOOKUP(A131,'[4]36'!$A:$D,4,FALSE)</f>
        <v>0</v>
      </c>
      <c r="D131" s="299">
        <f>VLOOKUP(A131,'[12]30'!$A:$D,4,FALSE)</f>
        <v>0</v>
      </c>
      <c r="E131" s="307" t="str">
        <f t="shared" si="8"/>
        <v/>
      </c>
      <c r="F131" s="306" t="str">
        <f t="shared" si="5"/>
        <v>否</v>
      </c>
      <c r="G131" s="287" t="str">
        <f t="shared" si="6"/>
        <v>项</v>
      </c>
      <c r="H131" s="280">
        <f t="shared" si="7"/>
        <v>7</v>
      </c>
    </row>
    <row r="132" s="280" customFormat="true" ht="36" customHeight="true" spans="1:8">
      <c r="A132" s="298" t="s">
        <v>1633</v>
      </c>
      <c r="B132" s="297" t="s">
        <v>1634</v>
      </c>
      <c r="C132" s="299">
        <f>VLOOKUP(A132,'[4]36'!$A:$D,4,FALSE)</f>
        <v>0</v>
      </c>
      <c r="D132" s="299">
        <f>VLOOKUP(A132,'[12]30'!$A:$D,4,FALSE)</f>
        <v>0</v>
      </c>
      <c r="E132" s="307" t="str">
        <f t="shared" si="8"/>
        <v/>
      </c>
      <c r="F132" s="306" t="str">
        <f t="shared" ref="F132:F195" si="9">IF(LEN(A132)=3,"是",IF(B132&lt;&gt;"",IF(SUM(C132:D132)&lt;&gt;0,"是","否"),"是"))</f>
        <v>否</v>
      </c>
      <c r="G132" s="287" t="str">
        <f t="shared" ref="G132:G195" si="10">IF(LEN(A132)=3,"类",IF(LEN(A132)=5,"款","项"))</f>
        <v>项</v>
      </c>
      <c r="H132" s="280">
        <f t="shared" si="7"/>
        <v>7</v>
      </c>
    </row>
    <row r="133" s="280" customFormat="true" ht="36" customHeight="true" spans="1:8">
      <c r="A133" s="294" t="s">
        <v>1635</v>
      </c>
      <c r="B133" s="295" t="s">
        <v>1636</v>
      </c>
      <c r="C133" s="296">
        <f>VLOOKUP(A133,'[4]36'!$A:$D,4,FALSE)</f>
        <v>0</v>
      </c>
      <c r="D133" s="296">
        <f>VLOOKUP(A133,'[12]30'!$A:$D,4,FALSE)</f>
        <v>0</v>
      </c>
      <c r="E133" s="305" t="str">
        <f t="shared" si="8"/>
        <v/>
      </c>
      <c r="F133" s="306" t="str">
        <f t="shared" si="9"/>
        <v>否</v>
      </c>
      <c r="G133" s="287" t="str">
        <f t="shared" si="10"/>
        <v>款</v>
      </c>
      <c r="H133" s="280">
        <f t="shared" ref="H133:H196" si="11">LEN(A133)</f>
        <v>5</v>
      </c>
    </row>
    <row r="134" s="280" customFormat="true" ht="36" customHeight="true" spans="1:8">
      <c r="A134" s="298" t="s">
        <v>1637</v>
      </c>
      <c r="B134" s="297" t="s">
        <v>1638</v>
      </c>
      <c r="C134" s="299">
        <f>VLOOKUP(A134,'[4]36'!$A:$D,4,FALSE)</f>
        <v>0</v>
      </c>
      <c r="D134" s="299">
        <f>VLOOKUP(A134,'[12]30'!$A:$D,4,FALSE)</f>
        <v>0</v>
      </c>
      <c r="E134" s="307" t="str">
        <f t="shared" si="8"/>
        <v/>
      </c>
      <c r="F134" s="306" t="str">
        <f t="shared" si="9"/>
        <v>否</v>
      </c>
      <c r="G134" s="287" t="str">
        <f t="shared" si="10"/>
        <v>项</v>
      </c>
      <c r="H134" s="280">
        <f t="shared" si="11"/>
        <v>7</v>
      </c>
    </row>
    <row r="135" s="280" customFormat="true" ht="36" customHeight="true" spans="1:8">
      <c r="A135" s="298" t="s">
        <v>1639</v>
      </c>
      <c r="B135" s="297" t="s">
        <v>1640</v>
      </c>
      <c r="C135" s="299">
        <f>VLOOKUP(A135,'[4]36'!$A:$D,4,FALSE)</f>
        <v>0</v>
      </c>
      <c r="D135" s="299">
        <f>VLOOKUP(A135,'[12]30'!$A:$D,4,FALSE)</f>
        <v>0</v>
      </c>
      <c r="E135" s="307" t="str">
        <f t="shared" si="8"/>
        <v/>
      </c>
      <c r="F135" s="306" t="str">
        <f t="shared" si="9"/>
        <v>否</v>
      </c>
      <c r="G135" s="287" t="str">
        <f t="shared" si="10"/>
        <v>项</v>
      </c>
      <c r="H135" s="280">
        <f t="shared" si="11"/>
        <v>7</v>
      </c>
    </row>
    <row r="136" s="280" customFormat="true" ht="36" customHeight="true" spans="1:8">
      <c r="A136" s="298" t="s">
        <v>1641</v>
      </c>
      <c r="B136" s="297" t="s">
        <v>1642</v>
      </c>
      <c r="C136" s="299">
        <f>VLOOKUP(A136,'[4]36'!$A:$D,4,FALSE)</f>
        <v>0</v>
      </c>
      <c r="D136" s="299">
        <f>VLOOKUP(A136,'[12]30'!$A:$D,4,FALSE)</f>
        <v>0</v>
      </c>
      <c r="E136" s="307" t="str">
        <f t="shared" si="8"/>
        <v/>
      </c>
      <c r="F136" s="306" t="str">
        <f t="shared" si="9"/>
        <v>否</v>
      </c>
      <c r="G136" s="287" t="str">
        <f t="shared" si="10"/>
        <v>项</v>
      </c>
      <c r="H136" s="280">
        <f t="shared" si="11"/>
        <v>7</v>
      </c>
    </row>
    <row r="137" s="280" customFormat="true" ht="36" customHeight="true" spans="1:8">
      <c r="A137" s="298" t="s">
        <v>1643</v>
      </c>
      <c r="B137" s="297" t="s">
        <v>1644</v>
      </c>
      <c r="C137" s="299">
        <f>VLOOKUP(A137,'[4]36'!$A:$D,4,FALSE)</f>
        <v>0</v>
      </c>
      <c r="D137" s="299">
        <f>VLOOKUP(A137,'[12]30'!$A:$D,4,FALSE)</f>
        <v>0</v>
      </c>
      <c r="E137" s="307" t="str">
        <f t="shared" si="8"/>
        <v/>
      </c>
      <c r="F137" s="306" t="str">
        <f t="shared" si="9"/>
        <v>否</v>
      </c>
      <c r="G137" s="287" t="str">
        <f t="shared" si="10"/>
        <v>项</v>
      </c>
      <c r="H137" s="280">
        <f t="shared" si="11"/>
        <v>7</v>
      </c>
    </row>
    <row r="138" s="280" customFormat="true" ht="36" customHeight="true" spans="1:8">
      <c r="A138" s="294" t="s">
        <v>1645</v>
      </c>
      <c r="B138" s="295" t="s">
        <v>1646</v>
      </c>
      <c r="C138" s="296">
        <f>VLOOKUP(A138,'[4]36'!$A:$D,4,FALSE)</f>
        <v>0</v>
      </c>
      <c r="D138" s="296">
        <f>VLOOKUP(A138,'[12]30'!$A:$D,4,FALSE)</f>
        <v>0</v>
      </c>
      <c r="E138" s="305" t="str">
        <f t="shared" si="8"/>
        <v/>
      </c>
      <c r="F138" s="306" t="str">
        <f t="shared" si="9"/>
        <v>否</v>
      </c>
      <c r="G138" s="287" t="str">
        <f t="shared" si="10"/>
        <v>款</v>
      </c>
      <c r="H138" s="280">
        <f t="shared" si="11"/>
        <v>5</v>
      </c>
    </row>
    <row r="139" s="280" customFormat="true" ht="36" customHeight="true" spans="1:8">
      <c r="A139" s="298" t="s">
        <v>1647</v>
      </c>
      <c r="B139" s="297" t="s">
        <v>1648</v>
      </c>
      <c r="C139" s="299">
        <f>VLOOKUP(A139,'[4]36'!$A:$D,4,FALSE)</f>
        <v>0</v>
      </c>
      <c r="D139" s="299">
        <f>VLOOKUP(A139,'[12]30'!$A:$D,4,FALSE)</f>
        <v>0</v>
      </c>
      <c r="E139" s="307" t="str">
        <f t="shared" ref="E139:E147" si="12">IF(C139&gt;0,D139/C139-1,IF(C139&lt;0,-(D139/C139-1),""))</f>
        <v/>
      </c>
      <c r="F139" s="306" t="str">
        <f t="shared" si="9"/>
        <v>否</v>
      </c>
      <c r="G139" s="287" t="str">
        <f t="shared" si="10"/>
        <v>项</v>
      </c>
      <c r="H139" s="280">
        <f t="shared" si="11"/>
        <v>7</v>
      </c>
    </row>
    <row r="140" s="280" customFormat="true" ht="36" customHeight="true" spans="1:8">
      <c r="A140" s="298" t="s">
        <v>1649</v>
      </c>
      <c r="B140" s="297" t="s">
        <v>1650</v>
      </c>
      <c r="C140" s="299">
        <f>VLOOKUP(A140,'[4]36'!$A:$D,4,FALSE)</f>
        <v>0</v>
      </c>
      <c r="D140" s="299">
        <f>VLOOKUP(A140,'[12]30'!$A:$D,4,FALSE)</f>
        <v>0</v>
      </c>
      <c r="E140" s="307" t="str">
        <f t="shared" si="12"/>
        <v/>
      </c>
      <c r="F140" s="306" t="str">
        <f t="shared" si="9"/>
        <v>否</v>
      </c>
      <c r="G140" s="287" t="str">
        <f t="shared" si="10"/>
        <v>项</v>
      </c>
      <c r="H140" s="280">
        <f t="shared" si="11"/>
        <v>7</v>
      </c>
    </row>
    <row r="141" s="280" customFormat="true" ht="36" customHeight="true" spans="1:8">
      <c r="A141" s="298" t="s">
        <v>1651</v>
      </c>
      <c r="B141" s="297" t="s">
        <v>1652</v>
      </c>
      <c r="C141" s="299">
        <f>VLOOKUP(A141,'[4]36'!$A:$D,4,FALSE)</f>
        <v>0</v>
      </c>
      <c r="D141" s="299">
        <f>VLOOKUP(A141,'[12]30'!$A:$D,4,FALSE)</f>
        <v>0</v>
      </c>
      <c r="E141" s="307" t="str">
        <f t="shared" si="12"/>
        <v/>
      </c>
      <c r="F141" s="306" t="str">
        <f t="shared" si="9"/>
        <v>否</v>
      </c>
      <c r="G141" s="287" t="str">
        <f t="shared" si="10"/>
        <v>项</v>
      </c>
      <c r="H141" s="280">
        <f t="shared" si="11"/>
        <v>7</v>
      </c>
    </row>
    <row r="142" s="280" customFormat="true" ht="36" customHeight="true" spans="1:8">
      <c r="A142" s="298" t="s">
        <v>1653</v>
      </c>
      <c r="B142" s="297" t="s">
        <v>1654</v>
      </c>
      <c r="C142" s="299">
        <f>VLOOKUP(A142,'[4]36'!$A:$D,4,FALSE)</f>
        <v>0</v>
      </c>
      <c r="D142" s="299">
        <f>VLOOKUP(A142,'[12]30'!$A:$D,4,FALSE)</f>
        <v>0</v>
      </c>
      <c r="E142" s="307" t="str">
        <f t="shared" si="12"/>
        <v/>
      </c>
      <c r="F142" s="306" t="str">
        <f t="shared" si="9"/>
        <v>否</v>
      </c>
      <c r="G142" s="287" t="str">
        <f t="shared" si="10"/>
        <v>项</v>
      </c>
      <c r="H142" s="280">
        <f t="shared" si="11"/>
        <v>7</v>
      </c>
    </row>
    <row r="143" s="280" customFormat="true" ht="36" customHeight="true" spans="1:8">
      <c r="A143" s="298" t="s">
        <v>1655</v>
      </c>
      <c r="B143" s="297" t="s">
        <v>1656</v>
      </c>
      <c r="C143" s="299">
        <f>VLOOKUP(A143,'[4]36'!$A:$D,4,FALSE)</f>
        <v>0</v>
      </c>
      <c r="D143" s="299">
        <f>VLOOKUP(A143,'[12]30'!$A:$D,4,FALSE)</f>
        <v>0</v>
      </c>
      <c r="E143" s="307" t="str">
        <f t="shared" si="12"/>
        <v/>
      </c>
      <c r="F143" s="306" t="str">
        <f t="shared" si="9"/>
        <v>否</v>
      </c>
      <c r="G143" s="287" t="str">
        <f t="shared" si="10"/>
        <v>项</v>
      </c>
      <c r="H143" s="280">
        <f t="shared" si="11"/>
        <v>7</v>
      </c>
    </row>
    <row r="144" s="280" customFormat="true" ht="36" customHeight="true" spans="1:8">
      <c r="A144" s="298" t="s">
        <v>1657</v>
      </c>
      <c r="B144" s="297" t="s">
        <v>1658</v>
      </c>
      <c r="C144" s="299">
        <f>VLOOKUP(A144,'[4]36'!$A:$D,4,FALSE)</f>
        <v>0</v>
      </c>
      <c r="D144" s="299">
        <f>VLOOKUP(A144,'[12]30'!$A:$D,4,FALSE)</f>
        <v>0</v>
      </c>
      <c r="E144" s="307" t="str">
        <f t="shared" si="12"/>
        <v/>
      </c>
      <c r="F144" s="306" t="str">
        <f t="shared" si="9"/>
        <v>否</v>
      </c>
      <c r="G144" s="287" t="str">
        <f t="shared" si="10"/>
        <v>项</v>
      </c>
      <c r="H144" s="280">
        <f t="shared" si="11"/>
        <v>7</v>
      </c>
    </row>
    <row r="145" s="280" customFormat="true" ht="36" customHeight="true" spans="1:8">
      <c r="A145" s="298" t="s">
        <v>1659</v>
      </c>
      <c r="B145" s="297" t="s">
        <v>1660</v>
      </c>
      <c r="C145" s="299">
        <f>VLOOKUP(A145,'[4]36'!$A:$D,4,FALSE)</f>
        <v>0</v>
      </c>
      <c r="D145" s="299">
        <f>VLOOKUP(A145,'[12]30'!$A:$D,4,FALSE)</f>
        <v>0</v>
      </c>
      <c r="E145" s="307" t="str">
        <f t="shared" si="12"/>
        <v/>
      </c>
      <c r="F145" s="306" t="str">
        <f t="shared" si="9"/>
        <v>否</v>
      </c>
      <c r="G145" s="287" t="str">
        <f t="shared" si="10"/>
        <v>项</v>
      </c>
      <c r="H145" s="280">
        <f t="shared" si="11"/>
        <v>7</v>
      </c>
    </row>
    <row r="146" s="280" customFormat="true" ht="36" customHeight="true" spans="1:8">
      <c r="A146" s="298" t="s">
        <v>1661</v>
      </c>
      <c r="B146" s="297" t="s">
        <v>1662</v>
      </c>
      <c r="C146" s="299">
        <f>VLOOKUP(A146,'[4]36'!$A:$D,4,FALSE)</f>
        <v>0</v>
      </c>
      <c r="D146" s="299">
        <f>VLOOKUP(A146,'[12]30'!$A:$D,4,FALSE)</f>
        <v>0</v>
      </c>
      <c r="E146" s="307" t="str">
        <f t="shared" si="12"/>
        <v/>
      </c>
      <c r="F146" s="306" t="str">
        <f t="shared" si="9"/>
        <v>否</v>
      </c>
      <c r="G146" s="287" t="str">
        <f t="shared" si="10"/>
        <v>项</v>
      </c>
      <c r="H146" s="280">
        <f t="shared" si="11"/>
        <v>7</v>
      </c>
    </row>
    <row r="147" s="280" customFormat="true" ht="36" customHeight="true" spans="1:8">
      <c r="A147" s="294" t="s">
        <v>1663</v>
      </c>
      <c r="B147" s="295" t="s">
        <v>1664</v>
      </c>
      <c r="C147" s="296">
        <f>VLOOKUP(A147,'[4]36'!$A:$D,4,FALSE)</f>
        <v>0</v>
      </c>
      <c r="D147" s="296">
        <f>VLOOKUP(A147,'[12]30'!$A:$D,4,FALSE)</f>
        <v>0</v>
      </c>
      <c r="E147" s="305" t="str">
        <f t="shared" si="12"/>
        <v/>
      </c>
      <c r="F147" s="306" t="str">
        <f t="shared" si="9"/>
        <v>否</v>
      </c>
      <c r="G147" s="287" t="str">
        <f t="shared" si="10"/>
        <v>款</v>
      </c>
      <c r="H147" s="280">
        <f t="shared" si="11"/>
        <v>5</v>
      </c>
    </row>
    <row r="148" s="280" customFormat="true" ht="36" customHeight="true" spans="1:8">
      <c r="A148" s="298" t="s">
        <v>1665</v>
      </c>
      <c r="B148" s="297" t="s">
        <v>1666</v>
      </c>
      <c r="C148" s="299">
        <f>VLOOKUP(A148,'[4]36'!$A:$D,4,FALSE)</f>
        <v>0</v>
      </c>
      <c r="D148" s="299">
        <f>VLOOKUP(A148,'[12]30'!$A:$D,4,FALSE)</f>
        <v>0</v>
      </c>
      <c r="E148" s="307" t="str">
        <f t="shared" ref="E148:E154" si="13">IF(C148&gt;0,D148/C148-1,IF(C148&lt;0,-(D148/C148-1),""))</f>
        <v/>
      </c>
      <c r="F148" s="306" t="str">
        <f t="shared" si="9"/>
        <v>否</v>
      </c>
      <c r="G148" s="287" t="str">
        <f t="shared" si="10"/>
        <v>项</v>
      </c>
      <c r="H148" s="280">
        <f t="shared" si="11"/>
        <v>7</v>
      </c>
    </row>
    <row r="149" s="280" customFormat="true" ht="36" customHeight="true" spans="1:8">
      <c r="A149" s="298" t="s">
        <v>1667</v>
      </c>
      <c r="B149" s="297" t="s">
        <v>1668</v>
      </c>
      <c r="C149" s="299">
        <f>VLOOKUP(A149,'[4]36'!$A:$D,4,FALSE)</f>
        <v>0</v>
      </c>
      <c r="D149" s="299">
        <f>VLOOKUP(A149,'[12]30'!$A:$D,4,FALSE)</f>
        <v>0</v>
      </c>
      <c r="E149" s="307" t="str">
        <f t="shared" si="13"/>
        <v/>
      </c>
      <c r="F149" s="306" t="str">
        <f t="shared" si="9"/>
        <v>否</v>
      </c>
      <c r="G149" s="287" t="str">
        <f t="shared" si="10"/>
        <v>项</v>
      </c>
      <c r="H149" s="280">
        <f t="shared" si="11"/>
        <v>7</v>
      </c>
    </row>
    <row r="150" s="280" customFormat="true" ht="36" customHeight="true" spans="1:8">
      <c r="A150" s="298" t="s">
        <v>1669</v>
      </c>
      <c r="B150" s="297" t="s">
        <v>1670</v>
      </c>
      <c r="C150" s="299">
        <f>VLOOKUP(A150,'[4]36'!$A:$D,4,FALSE)</f>
        <v>0</v>
      </c>
      <c r="D150" s="299">
        <f>VLOOKUP(A150,'[12]30'!$A:$D,4,FALSE)</f>
        <v>0</v>
      </c>
      <c r="E150" s="307" t="str">
        <f t="shared" si="13"/>
        <v/>
      </c>
      <c r="F150" s="306" t="str">
        <f t="shared" si="9"/>
        <v>否</v>
      </c>
      <c r="G150" s="287" t="str">
        <f t="shared" si="10"/>
        <v>项</v>
      </c>
      <c r="H150" s="280">
        <f t="shared" si="11"/>
        <v>7</v>
      </c>
    </row>
    <row r="151" s="280" customFormat="true" ht="36" customHeight="true" spans="1:8">
      <c r="A151" s="298" t="s">
        <v>1671</v>
      </c>
      <c r="B151" s="297" t="s">
        <v>1672</v>
      </c>
      <c r="C151" s="299">
        <f>VLOOKUP(A151,'[4]36'!$A:$D,4,FALSE)</f>
        <v>0</v>
      </c>
      <c r="D151" s="299">
        <f>VLOOKUP(A151,'[12]30'!$A:$D,4,FALSE)</f>
        <v>0</v>
      </c>
      <c r="E151" s="307" t="str">
        <f t="shared" si="13"/>
        <v/>
      </c>
      <c r="F151" s="306" t="str">
        <f t="shared" si="9"/>
        <v>否</v>
      </c>
      <c r="G151" s="287" t="str">
        <f t="shared" si="10"/>
        <v>项</v>
      </c>
      <c r="H151" s="280">
        <f t="shared" si="11"/>
        <v>7</v>
      </c>
    </row>
    <row r="152" s="280" customFormat="true" ht="36" customHeight="true" spans="1:8">
      <c r="A152" s="298" t="s">
        <v>1673</v>
      </c>
      <c r="B152" s="297" t="s">
        <v>1674</v>
      </c>
      <c r="C152" s="299">
        <f>VLOOKUP(A152,'[4]36'!$A:$D,4,FALSE)</f>
        <v>0</v>
      </c>
      <c r="D152" s="299">
        <f>VLOOKUP(A152,'[12]30'!$A:$D,4,FALSE)</f>
        <v>0</v>
      </c>
      <c r="E152" s="307" t="str">
        <f t="shared" si="13"/>
        <v/>
      </c>
      <c r="F152" s="306" t="str">
        <f t="shared" si="9"/>
        <v>否</v>
      </c>
      <c r="G152" s="287" t="str">
        <f t="shared" si="10"/>
        <v>项</v>
      </c>
      <c r="H152" s="280">
        <f t="shared" si="11"/>
        <v>7</v>
      </c>
    </row>
    <row r="153" s="280" customFormat="true" ht="36" customHeight="true" spans="1:8">
      <c r="A153" s="298" t="s">
        <v>1675</v>
      </c>
      <c r="B153" s="297" t="s">
        <v>1676</v>
      </c>
      <c r="C153" s="299">
        <f>VLOOKUP(A153,'[4]36'!$A:$D,4,FALSE)</f>
        <v>0</v>
      </c>
      <c r="D153" s="299">
        <f>VLOOKUP(A153,'[12]30'!$A:$D,4,FALSE)</f>
        <v>0</v>
      </c>
      <c r="E153" s="307" t="str">
        <f t="shared" si="13"/>
        <v/>
      </c>
      <c r="F153" s="306" t="str">
        <f t="shared" si="9"/>
        <v>否</v>
      </c>
      <c r="G153" s="287" t="str">
        <f t="shared" si="10"/>
        <v>项</v>
      </c>
      <c r="H153" s="280">
        <f t="shared" si="11"/>
        <v>7</v>
      </c>
    </row>
    <row r="154" s="280" customFormat="true" ht="36" customHeight="true" spans="1:8">
      <c r="A154" s="294" t="s">
        <v>1677</v>
      </c>
      <c r="B154" s="295" t="s">
        <v>1678</v>
      </c>
      <c r="C154" s="296">
        <f>VLOOKUP(A154,'[4]36'!$A:$D,4,FALSE)</f>
        <v>0</v>
      </c>
      <c r="D154" s="296">
        <f>VLOOKUP(A154,'[12]30'!$A:$D,4,FALSE)</f>
        <v>0</v>
      </c>
      <c r="E154" s="305" t="str">
        <f t="shared" si="13"/>
        <v/>
      </c>
      <c r="F154" s="306" t="str">
        <f t="shared" si="9"/>
        <v>否</v>
      </c>
      <c r="G154" s="287" t="str">
        <f t="shared" si="10"/>
        <v>款</v>
      </c>
      <c r="H154" s="280">
        <f t="shared" si="11"/>
        <v>5</v>
      </c>
    </row>
    <row r="155" s="280" customFormat="true" ht="36" customHeight="true" spans="1:8">
      <c r="A155" s="298" t="s">
        <v>1679</v>
      </c>
      <c r="B155" s="297" t="s">
        <v>1680</v>
      </c>
      <c r="C155" s="299">
        <f>VLOOKUP(A155,'[4]36'!$A:$D,4,FALSE)</f>
        <v>0</v>
      </c>
      <c r="D155" s="299">
        <f>VLOOKUP(A155,'[12]30'!$A:$D,4,FALSE)</f>
        <v>0</v>
      </c>
      <c r="E155" s="307" t="str">
        <f t="shared" ref="E155:E183" si="14">IF(C155&gt;0,D155/C155-1,IF(C155&lt;0,-(D155/C155-1),""))</f>
        <v/>
      </c>
      <c r="F155" s="306" t="str">
        <f t="shared" si="9"/>
        <v>否</v>
      </c>
      <c r="G155" s="287" t="str">
        <f t="shared" si="10"/>
        <v>项</v>
      </c>
      <c r="H155" s="280">
        <f t="shared" si="11"/>
        <v>7</v>
      </c>
    </row>
    <row r="156" s="280" customFormat="true" ht="36" customHeight="true" spans="1:8">
      <c r="A156" s="298" t="s">
        <v>1681</v>
      </c>
      <c r="B156" s="297" t="s">
        <v>1682</v>
      </c>
      <c r="C156" s="299">
        <f>VLOOKUP(A156,'[4]36'!$A:$D,4,FALSE)</f>
        <v>0</v>
      </c>
      <c r="D156" s="299">
        <f>VLOOKUP(A156,'[12]30'!$A:$D,4,FALSE)</f>
        <v>0</v>
      </c>
      <c r="E156" s="307" t="str">
        <f t="shared" si="14"/>
        <v/>
      </c>
      <c r="F156" s="306" t="str">
        <f t="shared" si="9"/>
        <v>否</v>
      </c>
      <c r="G156" s="287" t="str">
        <f t="shared" si="10"/>
        <v>项</v>
      </c>
      <c r="H156" s="280">
        <f t="shared" si="11"/>
        <v>7</v>
      </c>
    </row>
    <row r="157" s="280" customFormat="true" ht="36" customHeight="true" spans="1:8">
      <c r="A157" s="298" t="s">
        <v>1683</v>
      </c>
      <c r="B157" s="297" t="s">
        <v>1684</v>
      </c>
      <c r="C157" s="299">
        <f>VLOOKUP(A157,'[4]36'!$A:$D,4,FALSE)</f>
        <v>0</v>
      </c>
      <c r="D157" s="299">
        <f>VLOOKUP(A157,'[12]30'!$A:$D,4,FALSE)</f>
        <v>0</v>
      </c>
      <c r="E157" s="307" t="str">
        <f t="shared" si="14"/>
        <v/>
      </c>
      <c r="F157" s="306" t="str">
        <f t="shared" si="9"/>
        <v>否</v>
      </c>
      <c r="G157" s="287" t="str">
        <f t="shared" si="10"/>
        <v>项</v>
      </c>
      <c r="H157" s="280">
        <f t="shared" si="11"/>
        <v>7</v>
      </c>
    </row>
    <row r="158" s="280" customFormat="true" ht="36" customHeight="true" spans="1:8">
      <c r="A158" s="298" t="s">
        <v>1685</v>
      </c>
      <c r="B158" s="297" t="s">
        <v>1686</v>
      </c>
      <c r="C158" s="299">
        <f>VLOOKUP(A158,'[4]36'!$A:$D,4,FALSE)</f>
        <v>0</v>
      </c>
      <c r="D158" s="299">
        <f>VLOOKUP(A158,'[12]30'!$A:$D,4,FALSE)</f>
        <v>0</v>
      </c>
      <c r="E158" s="307" t="str">
        <f t="shared" si="14"/>
        <v/>
      </c>
      <c r="F158" s="306" t="str">
        <f t="shared" si="9"/>
        <v>否</v>
      </c>
      <c r="G158" s="287" t="str">
        <f t="shared" si="10"/>
        <v>项</v>
      </c>
      <c r="H158" s="280">
        <f t="shared" si="11"/>
        <v>7</v>
      </c>
    </row>
    <row r="159" s="280" customFormat="true" ht="36" customHeight="true" spans="1:8">
      <c r="A159" s="298" t="s">
        <v>1687</v>
      </c>
      <c r="B159" s="297" t="s">
        <v>1688</v>
      </c>
      <c r="C159" s="299">
        <f>VLOOKUP(A159,'[4]36'!$A:$D,4,FALSE)</f>
        <v>0</v>
      </c>
      <c r="D159" s="299">
        <f>VLOOKUP(A159,'[12]30'!$A:$D,4,FALSE)</f>
        <v>0</v>
      </c>
      <c r="E159" s="307" t="str">
        <f t="shared" si="14"/>
        <v/>
      </c>
      <c r="F159" s="306" t="str">
        <f t="shared" si="9"/>
        <v>否</v>
      </c>
      <c r="G159" s="287" t="str">
        <f t="shared" si="10"/>
        <v>项</v>
      </c>
      <c r="H159" s="280">
        <f t="shared" si="11"/>
        <v>7</v>
      </c>
    </row>
    <row r="160" s="280" customFormat="true" ht="36" customHeight="true" spans="1:8">
      <c r="A160" s="298" t="s">
        <v>1689</v>
      </c>
      <c r="B160" s="297" t="s">
        <v>1690</v>
      </c>
      <c r="C160" s="299">
        <f>VLOOKUP(A160,'[4]36'!$A:$D,4,FALSE)</f>
        <v>0</v>
      </c>
      <c r="D160" s="299">
        <f>VLOOKUP(A160,'[12]30'!$A:$D,4,FALSE)</f>
        <v>0</v>
      </c>
      <c r="E160" s="307" t="str">
        <f t="shared" si="14"/>
        <v/>
      </c>
      <c r="F160" s="306" t="str">
        <f t="shared" si="9"/>
        <v>否</v>
      </c>
      <c r="G160" s="287" t="str">
        <f t="shared" si="10"/>
        <v>项</v>
      </c>
      <c r="H160" s="280">
        <f t="shared" si="11"/>
        <v>7</v>
      </c>
    </row>
    <row r="161" s="280" customFormat="true" ht="36" customHeight="true" spans="1:8">
      <c r="A161" s="298" t="s">
        <v>1691</v>
      </c>
      <c r="B161" s="297" t="s">
        <v>1692</v>
      </c>
      <c r="C161" s="299">
        <f>VLOOKUP(A161,'[4]36'!$A:$D,4,FALSE)</f>
        <v>0</v>
      </c>
      <c r="D161" s="299">
        <f>VLOOKUP(A161,'[12]30'!$A:$D,4,FALSE)</f>
        <v>0</v>
      </c>
      <c r="E161" s="307" t="str">
        <f t="shared" si="14"/>
        <v/>
      </c>
      <c r="F161" s="306" t="str">
        <f t="shared" si="9"/>
        <v>否</v>
      </c>
      <c r="G161" s="287" t="str">
        <f t="shared" si="10"/>
        <v>项</v>
      </c>
      <c r="H161" s="280">
        <f t="shared" si="11"/>
        <v>7</v>
      </c>
    </row>
    <row r="162" s="280" customFormat="true" ht="36" customHeight="true" spans="1:8">
      <c r="A162" s="298" t="s">
        <v>1693</v>
      </c>
      <c r="B162" s="297" t="s">
        <v>1694</v>
      </c>
      <c r="C162" s="299">
        <f>VLOOKUP(A162,'[4]36'!$A:$D,4,FALSE)</f>
        <v>0</v>
      </c>
      <c r="D162" s="299">
        <f>VLOOKUP(A162,'[12]30'!$A:$D,4,FALSE)</f>
        <v>0</v>
      </c>
      <c r="E162" s="307" t="str">
        <f t="shared" si="14"/>
        <v/>
      </c>
      <c r="F162" s="306" t="str">
        <f t="shared" si="9"/>
        <v>否</v>
      </c>
      <c r="G162" s="287" t="str">
        <f t="shared" si="10"/>
        <v>项</v>
      </c>
      <c r="H162" s="280">
        <f t="shared" si="11"/>
        <v>7</v>
      </c>
    </row>
    <row r="163" s="280" customFormat="true" ht="36" customHeight="true" spans="1:8">
      <c r="A163" s="294" t="s">
        <v>1695</v>
      </c>
      <c r="B163" s="295" t="s">
        <v>1696</v>
      </c>
      <c r="C163" s="296">
        <f>VLOOKUP(A163,'[4]36'!$A:$D,4,FALSE)</f>
        <v>0</v>
      </c>
      <c r="D163" s="296">
        <f>VLOOKUP(A163,'[12]30'!$A:$D,4,FALSE)</f>
        <v>0</v>
      </c>
      <c r="E163" s="305" t="str">
        <f t="shared" si="14"/>
        <v/>
      </c>
      <c r="F163" s="306" t="str">
        <f t="shared" si="9"/>
        <v>否</v>
      </c>
      <c r="G163" s="287" t="str">
        <f t="shared" si="10"/>
        <v>款</v>
      </c>
      <c r="H163" s="280">
        <f t="shared" si="11"/>
        <v>5</v>
      </c>
    </row>
    <row r="164" s="280" customFormat="true" ht="36" customHeight="true" spans="1:8">
      <c r="A164" s="298" t="s">
        <v>1697</v>
      </c>
      <c r="B164" s="297" t="s">
        <v>1619</v>
      </c>
      <c r="C164" s="299">
        <f>VLOOKUP(A164,'[4]36'!$A:$D,4,FALSE)</f>
        <v>0</v>
      </c>
      <c r="D164" s="299">
        <f>VLOOKUP(A164,'[12]30'!$A:$D,4,FALSE)</f>
        <v>0</v>
      </c>
      <c r="E164" s="307" t="str">
        <f t="shared" si="14"/>
        <v/>
      </c>
      <c r="F164" s="306" t="str">
        <f t="shared" si="9"/>
        <v>否</v>
      </c>
      <c r="G164" s="287" t="str">
        <f t="shared" si="10"/>
        <v>项</v>
      </c>
      <c r="H164" s="280">
        <f t="shared" si="11"/>
        <v>7</v>
      </c>
    </row>
    <row r="165" s="280" customFormat="true" ht="36" customHeight="true" spans="1:8">
      <c r="A165" s="298" t="s">
        <v>1698</v>
      </c>
      <c r="B165" s="297" t="s">
        <v>1699</v>
      </c>
      <c r="C165" s="299">
        <f>VLOOKUP(A165,'[4]36'!$A:$D,4,FALSE)</f>
        <v>0</v>
      </c>
      <c r="D165" s="299">
        <f>VLOOKUP(A165,'[12]30'!$A:$D,4,FALSE)</f>
        <v>0</v>
      </c>
      <c r="E165" s="307" t="str">
        <f t="shared" si="14"/>
        <v/>
      </c>
      <c r="F165" s="306" t="str">
        <f t="shared" si="9"/>
        <v>否</v>
      </c>
      <c r="G165" s="287" t="str">
        <f t="shared" si="10"/>
        <v>项</v>
      </c>
      <c r="H165" s="280">
        <f t="shared" si="11"/>
        <v>7</v>
      </c>
    </row>
    <row r="166" s="280" customFormat="true" ht="36" customHeight="true" spans="1:8">
      <c r="A166" s="294" t="s">
        <v>1700</v>
      </c>
      <c r="B166" s="295" t="s">
        <v>1701</v>
      </c>
      <c r="C166" s="296">
        <f>VLOOKUP(A166,'[4]36'!$A:$D,4,FALSE)</f>
        <v>50000</v>
      </c>
      <c r="D166" s="296">
        <f>VLOOKUP(A166,'[12]30'!$A:$D,4,FALSE)</f>
        <v>0</v>
      </c>
      <c r="E166" s="305">
        <f t="shared" si="14"/>
        <v>-1</v>
      </c>
      <c r="F166" s="306" t="str">
        <f t="shared" si="9"/>
        <v>是</v>
      </c>
      <c r="G166" s="287" t="str">
        <f t="shared" si="10"/>
        <v>款</v>
      </c>
      <c r="H166" s="280">
        <f t="shared" si="11"/>
        <v>5</v>
      </c>
    </row>
    <row r="167" s="280" customFormat="true" ht="36" customHeight="true" spans="1:8">
      <c r="A167" s="298" t="s">
        <v>1702</v>
      </c>
      <c r="B167" s="297" t="s">
        <v>1619</v>
      </c>
      <c r="C167" s="299">
        <f>VLOOKUP(A167,'[4]36'!$A:$D,4,FALSE)</f>
        <v>0</v>
      </c>
      <c r="D167" s="299">
        <f>VLOOKUP(A167,'[12]30'!$A:$D,4,FALSE)</f>
        <v>0</v>
      </c>
      <c r="E167" s="307" t="str">
        <f t="shared" si="14"/>
        <v/>
      </c>
      <c r="F167" s="306" t="str">
        <f t="shared" si="9"/>
        <v>否</v>
      </c>
      <c r="G167" s="287" t="str">
        <f t="shared" si="10"/>
        <v>项</v>
      </c>
      <c r="H167" s="280">
        <f t="shared" si="11"/>
        <v>7</v>
      </c>
    </row>
    <row r="168" s="280" customFormat="true" ht="36" customHeight="true" spans="1:8">
      <c r="A168" s="298" t="s">
        <v>1703</v>
      </c>
      <c r="B168" s="297" t="s">
        <v>1704</v>
      </c>
      <c r="C168" s="299">
        <f>VLOOKUP(A168,'[4]36'!$A:$D,4,FALSE)</f>
        <v>50000</v>
      </c>
      <c r="D168" s="299">
        <f>VLOOKUP(A168,'[12]30'!$A:$D,4,FALSE)</f>
        <v>0</v>
      </c>
      <c r="E168" s="307">
        <f t="shared" si="14"/>
        <v>-1</v>
      </c>
      <c r="F168" s="306" t="str">
        <f t="shared" si="9"/>
        <v>是</v>
      </c>
      <c r="G168" s="287" t="str">
        <f t="shared" si="10"/>
        <v>项</v>
      </c>
      <c r="H168" s="280">
        <f t="shared" si="11"/>
        <v>7</v>
      </c>
    </row>
    <row r="169" s="280" customFormat="true" ht="36" customHeight="true" spans="1:8">
      <c r="A169" s="294" t="s">
        <v>1705</v>
      </c>
      <c r="B169" s="295" t="s">
        <v>1706</v>
      </c>
      <c r="C169" s="296">
        <f>VLOOKUP(A169,'[4]36'!$A:$D,4,FALSE)</f>
        <v>0</v>
      </c>
      <c r="D169" s="296">
        <f>VLOOKUP(A169,'[12]30'!$A:$D,4,FALSE)</f>
        <v>0</v>
      </c>
      <c r="E169" s="305" t="str">
        <f t="shared" si="14"/>
        <v/>
      </c>
      <c r="F169" s="306" t="str">
        <f t="shared" si="9"/>
        <v>否</v>
      </c>
      <c r="G169" s="287" t="str">
        <f t="shared" si="10"/>
        <v>款</v>
      </c>
      <c r="H169" s="280">
        <f t="shared" si="11"/>
        <v>5</v>
      </c>
    </row>
    <row r="170" s="280" customFormat="true" ht="36" customHeight="true" spans="1:8">
      <c r="A170" s="294" t="s">
        <v>1707</v>
      </c>
      <c r="B170" s="295" t="s">
        <v>1708</v>
      </c>
      <c r="C170" s="296">
        <f>VLOOKUP(A170,'[4]36'!$A:$D,4,FALSE)</f>
        <v>0</v>
      </c>
      <c r="D170" s="296">
        <f>VLOOKUP(A170,'[12]30'!$A:$D,4,FALSE)</f>
        <v>0</v>
      </c>
      <c r="E170" s="305" t="str">
        <f t="shared" si="14"/>
        <v/>
      </c>
      <c r="F170" s="306" t="str">
        <f t="shared" si="9"/>
        <v>否</v>
      </c>
      <c r="G170" s="287" t="str">
        <f t="shared" si="10"/>
        <v>款</v>
      </c>
      <c r="H170" s="280">
        <f t="shared" si="11"/>
        <v>5</v>
      </c>
    </row>
    <row r="171" s="280" customFormat="true" ht="36" customHeight="true" spans="1:8">
      <c r="A171" s="298" t="s">
        <v>1709</v>
      </c>
      <c r="B171" s="297" t="s">
        <v>1638</v>
      </c>
      <c r="C171" s="299">
        <f>VLOOKUP(A171,'[4]36'!$A:$D,4,FALSE)</f>
        <v>0</v>
      </c>
      <c r="D171" s="299">
        <f>VLOOKUP(A171,'[12]30'!$A:$D,4,FALSE)</f>
        <v>0</v>
      </c>
      <c r="E171" s="307" t="str">
        <f t="shared" si="14"/>
        <v/>
      </c>
      <c r="F171" s="306" t="str">
        <f t="shared" si="9"/>
        <v>否</v>
      </c>
      <c r="G171" s="287" t="str">
        <f t="shared" si="10"/>
        <v>项</v>
      </c>
      <c r="H171" s="280">
        <f t="shared" si="11"/>
        <v>7</v>
      </c>
    </row>
    <row r="172" s="280" customFormat="true" ht="36" customHeight="true" spans="1:8">
      <c r="A172" s="298" t="s">
        <v>1710</v>
      </c>
      <c r="B172" s="297" t="s">
        <v>1642</v>
      </c>
      <c r="C172" s="299">
        <f>VLOOKUP(A172,'[4]36'!$A:$D,4,FALSE)</f>
        <v>0</v>
      </c>
      <c r="D172" s="299">
        <f>VLOOKUP(A172,'[12]30'!$A:$D,4,FALSE)</f>
        <v>0</v>
      </c>
      <c r="E172" s="307" t="str">
        <f t="shared" si="14"/>
        <v/>
      </c>
      <c r="F172" s="306" t="str">
        <f t="shared" si="9"/>
        <v>否</v>
      </c>
      <c r="G172" s="287" t="str">
        <f t="shared" si="10"/>
        <v>项</v>
      </c>
      <c r="H172" s="280">
        <f t="shared" si="11"/>
        <v>7</v>
      </c>
    </row>
    <row r="173" s="280" customFormat="true" ht="36" customHeight="true" spans="1:8">
      <c r="A173" s="298" t="s">
        <v>1711</v>
      </c>
      <c r="B173" s="297" t="s">
        <v>1712</v>
      </c>
      <c r="C173" s="299">
        <f>VLOOKUP(A173,'[4]36'!$A:$D,4,FALSE)</f>
        <v>0</v>
      </c>
      <c r="D173" s="299">
        <f>VLOOKUP(A173,'[12]30'!$A:$D,4,FALSE)</f>
        <v>0</v>
      </c>
      <c r="E173" s="307" t="str">
        <f t="shared" si="14"/>
        <v/>
      </c>
      <c r="F173" s="306" t="str">
        <f t="shared" si="9"/>
        <v>否</v>
      </c>
      <c r="G173" s="287" t="str">
        <f t="shared" si="10"/>
        <v>项</v>
      </c>
      <c r="H173" s="280">
        <f t="shared" si="11"/>
        <v>7</v>
      </c>
    </row>
    <row r="174" s="280" customFormat="true" ht="36" customHeight="true" spans="1:8">
      <c r="A174" s="294" t="s">
        <v>1713</v>
      </c>
      <c r="B174" s="295" t="s">
        <v>1714</v>
      </c>
      <c r="C174" s="296">
        <f>VLOOKUP(A174,'[4]36'!$A:$D,4,FALSE)</f>
        <v>0</v>
      </c>
      <c r="D174" s="296">
        <f>VLOOKUP(A174,'[12]30'!$A:$D,4,FALSE)</f>
        <v>0</v>
      </c>
      <c r="E174" s="305" t="str">
        <f t="shared" si="14"/>
        <v/>
      </c>
      <c r="F174" s="306" t="str">
        <f t="shared" si="9"/>
        <v>是</v>
      </c>
      <c r="G174" s="287" t="str">
        <f t="shared" si="10"/>
        <v>类</v>
      </c>
      <c r="H174" s="280">
        <f t="shared" si="11"/>
        <v>3</v>
      </c>
    </row>
    <row r="175" s="280" customFormat="true" ht="36" customHeight="true" spans="1:8">
      <c r="A175" s="294" t="s">
        <v>1715</v>
      </c>
      <c r="B175" s="295" t="s">
        <v>1716</v>
      </c>
      <c r="C175" s="296">
        <f>VLOOKUP(A175,'[4]36'!$A:$D,4,FALSE)</f>
        <v>0</v>
      </c>
      <c r="D175" s="296">
        <f>VLOOKUP(A175,'[12]30'!$A:$D,4,FALSE)</f>
        <v>0</v>
      </c>
      <c r="E175" s="305" t="str">
        <f t="shared" si="14"/>
        <v/>
      </c>
      <c r="F175" s="306" t="str">
        <f t="shared" si="9"/>
        <v>否</v>
      </c>
      <c r="G175" s="287" t="str">
        <f t="shared" si="10"/>
        <v>款</v>
      </c>
      <c r="H175" s="280">
        <f t="shared" si="11"/>
        <v>5</v>
      </c>
    </row>
    <row r="176" s="280" customFormat="true" ht="36" customHeight="true" spans="1:8">
      <c r="A176" s="298" t="s">
        <v>1717</v>
      </c>
      <c r="B176" s="297" t="s">
        <v>1718</v>
      </c>
      <c r="C176" s="299">
        <f>VLOOKUP(A176,'[4]36'!$A:$D,4,FALSE)</f>
        <v>0</v>
      </c>
      <c r="D176" s="299">
        <f>VLOOKUP(A176,'[12]30'!$A:$D,4,FALSE)</f>
        <v>0</v>
      </c>
      <c r="E176" s="307" t="str">
        <f t="shared" si="14"/>
        <v/>
      </c>
      <c r="F176" s="306" t="str">
        <f t="shared" si="9"/>
        <v>否</v>
      </c>
      <c r="G176" s="287" t="str">
        <f t="shared" si="10"/>
        <v>项</v>
      </c>
      <c r="H176" s="280">
        <f t="shared" si="11"/>
        <v>7</v>
      </c>
    </row>
    <row r="177" s="280" customFormat="true" ht="36" customHeight="true" spans="1:8">
      <c r="A177" s="298" t="s">
        <v>1719</v>
      </c>
      <c r="B177" s="297" t="s">
        <v>1720</v>
      </c>
      <c r="C177" s="299">
        <f>VLOOKUP(A177,'[4]36'!$A:$D,4,FALSE)</f>
        <v>0</v>
      </c>
      <c r="D177" s="299">
        <f>VLOOKUP(A177,'[12]30'!$A:$D,4,FALSE)</f>
        <v>0</v>
      </c>
      <c r="E177" s="307" t="str">
        <f t="shared" si="14"/>
        <v/>
      </c>
      <c r="F177" s="306" t="str">
        <f t="shared" si="9"/>
        <v>否</v>
      </c>
      <c r="G177" s="287" t="str">
        <f t="shared" si="10"/>
        <v>项</v>
      </c>
      <c r="H177" s="280">
        <f t="shared" si="11"/>
        <v>7</v>
      </c>
    </row>
    <row r="178" s="280" customFormat="true" ht="36" customHeight="true" spans="1:8">
      <c r="A178" s="294" t="s">
        <v>1721</v>
      </c>
      <c r="B178" s="295" t="s">
        <v>1722</v>
      </c>
      <c r="C178" s="296">
        <f>VLOOKUP(A178,'[4]36'!$A:$D,4,FALSE)</f>
        <v>8385</v>
      </c>
      <c r="D178" s="296">
        <f>VLOOKUP(A178,'[12]30'!$A:$D,4,FALSE)</f>
        <v>6905</v>
      </c>
      <c r="E178" s="305">
        <f t="shared" si="14"/>
        <v>-0.177</v>
      </c>
      <c r="F178" s="306" t="str">
        <f t="shared" si="9"/>
        <v>是</v>
      </c>
      <c r="G178" s="287" t="str">
        <f t="shared" si="10"/>
        <v>类</v>
      </c>
      <c r="H178" s="280">
        <f t="shared" si="11"/>
        <v>3</v>
      </c>
    </row>
    <row r="179" s="280" customFormat="true" ht="36" customHeight="true" spans="1:8">
      <c r="A179" s="294" t="s">
        <v>1723</v>
      </c>
      <c r="B179" s="295" t="s">
        <v>1724</v>
      </c>
      <c r="C179" s="296">
        <f>VLOOKUP(A179,'[4]36'!$A:$D,4,FALSE)</f>
        <v>0</v>
      </c>
      <c r="D179" s="296">
        <f>VLOOKUP(A179,'[12]30'!$A:$D,4,FALSE)</f>
        <v>0</v>
      </c>
      <c r="E179" s="305" t="str">
        <f t="shared" si="14"/>
        <v/>
      </c>
      <c r="F179" s="306" t="str">
        <f t="shared" si="9"/>
        <v>否</v>
      </c>
      <c r="G179" s="287" t="str">
        <f t="shared" si="10"/>
        <v>款</v>
      </c>
      <c r="H179" s="280">
        <f t="shared" si="11"/>
        <v>5</v>
      </c>
    </row>
    <row r="180" s="280" customFormat="true" ht="36" customHeight="true" spans="1:8">
      <c r="A180" s="298" t="s">
        <v>1725</v>
      </c>
      <c r="B180" s="297" t="s">
        <v>1726</v>
      </c>
      <c r="C180" s="299">
        <f>VLOOKUP(A180,'[4]36'!$A:$D,4,FALSE)</f>
        <v>0</v>
      </c>
      <c r="D180" s="299">
        <f>VLOOKUP(A180,'[12]30'!$A:$D,4,FALSE)</f>
        <v>0</v>
      </c>
      <c r="E180" s="307" t="str">
        <f t="shared" si="14"/>
        <v/>
      </c>
      <c r="F180" s="306" t="str">
        <f t="shared" si="9"/>
        <v>否</v>
      </c>
      <c r="G180" s="287" t="str">
        <f t="shared" si="10"/>
        <v>项</v>
      </c>
      <c r="H180" s="280">
        <f t="shared" si="11"/>
        <v>7</v>
      </c>
    </row>
    <row r="181" s="280" customFormat="true" ht="36" customHeight="true" spans="1:8">
      <c r="A181" s="298" t="s">
        <v>1727</v>
      </c>
      <c r="B181" s="297" t="s">
        <v>1728</v>
      </c>
      <c r="C181" s="299">
        <f>VLOOKUP(A181,'[4]36'!$A:$D,4,FALSE)</f>
        <v>0</v>
      </c>
      <c r="D181" s="299">
        <f>VLOOKUP(A181,'[12]30'!$A:$D,4,FALSE)</f>
        <v>0</v>
      </c>
      <c r="E181" s="307" t="str">
        <f t="shared" si="14"/>
        <v/>
      </c>
      <c r="F181" s="306" t="str">
        <f t="shared" si="9"/>
        <v>否</v>
      </c>
      <c r="G181" s="287" t="str">
        <f t="shared" si="10"/>
        <v>项</v>
      </c>
      <c r="H181" s="280">
        <f t="shared" si="11"/>
        <v>7</v>
      </c>
    </row>
    <row r="182" s="280" customFormat="true" ht="36" customHeight="true" spans="1:8">
      <c r="A182" s="298" t="s">
        <v>1729</v>
      </c>
      <c r="B182" s="297" t="s">
        <v>1730</v>
      </c>
      <c r="C182" s="299">
        <f>VLOOKUP(A182,'[4]36'!$A:$D,4,FALSE)</f>
        <v>0</v>
      </c>
      <c r="D182" s="299">
        <f>VLOOKUP(A182,'[12]30'!$A:$D,4,FALSE)</f>
        <v>0</v>
      </c>
      <c r="E182" s="307" t="str">
        <f t="shared" si="14"/>
        <v/>
      </c>
      <c r="F182" s="306" t="str">
        <f t="shared" si="9"/>
        <v>否</v>
      </c>
      <c r="G182" s="287" t="str">
        <f t="shared" si="10"/>
        <v>项</v>
      </c>
      <c r="H182" s="280">
        <f t="shared" si="11"/>
        <v>7</v>
      </c>
    </row>
    <row r="183" s="280" customFormat="true" ht="36" customHeight="true" spans="1:8">
      <c r="A183" s="294" t="s">
        <v>1731</v>
      </c>
      <c r="B183" s="295" t="s">
        <v>1732</v>
      </c>
      <c r="C183" s="296">
        <f>VLOOKUP(A183,'[4]36'!$A:$D,4,FALSE)</f>
        <v>914</v>
      </c>
      <c r="D183" s="296">
        <f>VLOOKUP(A183,'[12]30'!$A:$D,4,FALSE)</f>
        <v>50</v>
      </c>
      <c r="E183" s="305">
        <f t="shared" si="14"/>
        <v>-0.945</v>
      </c>
      <c r="F183" s="306" t="str">
        <f t="shared" si="9"/>
        <v>是</v>
      </c>
      <c r="G183" s="287" t="str">
        <f t="shared" si="10"/>
        <v>款</v>
      </c>
      <c r="H183" s="280">
        <f t="shared" si="11"/>
        <v>5</v>
      </c>
    </row>
    <row r="184" s="280" customFormat="true" ht="36" customHeight="true" spans="1:8">
      <c r="A184" s="298" t="s">
        <v>1733</v>
      </c>
      <c r="B184" s="297" t="s">
        <v>1734</v>
      </c>
      <c r="C184" s="299">
        <f>VLOOKUP(A184,'[4]36'!$A:$D,4,FALSE)</f>
        <v>0</v>
      </c>
      <c r="D184" s="299">
        <f>VLOOKUP(A184,'[12]30'!$A:$D,4,FALSE)</f>
        <v>0</v>
      </c>
      <c r="E184" s="307" t="str">
        <f t="shared" ref="E184:E192" si="15">IF(C184&gt;0,D184/C184-1,IF(C184&lt;0,-(D184/C184-1),""))</f>
        <v/>
      </c>
      <c r="F184" s="306" t="str">
        <f t="shared" si="9"/>
        <v>否</v>
      </c>
      <c r="G184" s="287" t="str">
        <f t="shared" si="10"/>
        <v>项</v>
      </c>
      <c r="H184" s="280">
        <f t="shared" si="11"/>
        <v>7</v>
      </c>
    </row>
    <row r="185" s="280" customFormat="true" ht="36" customHeight="true" spans="1:8">
      <c r="A185" s="298" t="s">
        <v>1735</v>
      </c>
      <c r="B185" s="297" t="s">
        <v>1736</v>
      </c>
      <c r="C185" s="299">
        <f>VLOOKUP(A185,'[4]36'!$A:$D,4,FALSE)</f>
        <v>0</v>
      </c>
      <c r="D185" s="299">
        <f>VLOOKUP(A185,'[12]30'!$A:$D,4,FALSE)</f>
        <v>0</v>
      </c>
      <c r="E185" s="307" t="str">
        <f t="shared" si="15"/>
        <v/>
      </c>
      <c r="F185" s="306" t="str">
        <f t="shared" si="9"/>
        <v>否</v>
      </c>
      <c r="G185" s="287" t="str">
        <f t="shared" si="10"/>
        <v>项</v>
      </c>
      <c r="H185" s="280">
        <f t="shared" si="11"/>
        <v>7</v>
      </c>
    </row>
    <row r="186" s="280" customFormat="true" ht="36" customHeight="true" spans="1:8">
      <c r="A186" s="298" t="s">
        <v>1737</v>
      </c>
      <c r="B186" s="297" t="s">
        <v>1738</v>
      </c>
      <c r="C186" s="299">
        <f>VLOOKUP(A186,'[4]36'!$A:$D,4,FALSE)</f>
        <v>914</v>
      </c>
      <c r="D186" s="299">
        <f>VLOOKUP(A186,'[12]30'!$A:$D,4,FALSE)</f>
        <v>0</v>
      </c>
      <c r="E186" s="307">
        <f t="shared" si="15"/>
        <v>-1</v>
      </c>
      <c r="F186" s="306" t="str">
        <f t="shared" si="9"/>
        <v>是</v>
      </c>
      <c r="G186" s="287" t="str">
        <f t="shared" si="10"/>
        <v>项</v>
      </c>
      <c r="H186" s="280">
        <f t="shared" si="11"/>
        <v>7</v>
      </c>
    </row>
    <row r="187" s="280" customFormat="true" ht="36" customHeight="true" spans="1:8">
      <c r="A187" s="298" t="s">
        <v>1739</v>
      </c>
      <c r="B187" s="297" t="s">
        <v>1740</v>
      </c>
      <c r="C187" s="299">
        <f>VLOOKUP(A187,'[4]36'!$A:$D,4,FALSE)</f>
        <v>0</v>
      </c>
      <c r="D187" s="299">
        <f>VLOOKUP(A187,'[12]30'!$A:$D,4,FALSE)</f>
        <v>0</v>
      </c>
      <c r="E187" s="307" t="str">
        <f t="shared" si="15"/>
        <v/>
      </c>
      <c r="F187" s="306" t="str">
        <f t="shared" si="9"/>
        <v>否</v>
      </c>
      <c r="G187" s="287" t="str">
        <f t="shared" si="10"/>
        <v>项</v>
      </c>
      <c r="H187" s="280">
        <f t="shared" si="11"/>
        <v>7</v>
      </c>
    </row>
    <row r="188" s="280" customFormat="true" ht="36" customHeight="true" spans="1:8">
      <c r="A188" s="298" t="s">
        <v>1741</v>
      </c>
      <c r="B188" s="297" t="s">
        <v>1742</v>
      </c>
      <c r="C188" s="299">
        <f>VLOOKUP(A188,'[4]36'!$A:$D,4,FALSE)</f>
        <v>0</v>
      </c>
      <c r="D188" s="299">
        <f>VLOOKUP(A188,'[12]30'!$A:$D,4,FALSE)</f>
        <v>0</v>
      </c>
      <c r="E188" s="307" t="str">
        <f t="shared" si="15"/>
        <v/>
      </c>
      <c r="F188" s="306" t="str">
        <f t="shared" si="9"/>
        <v>否</v>
      </c>
      <c r="G188" s="287" t="str">
        <f t="shared" si="10"/>
        <v>项</v>
      </c>
      <c r="H188" s="280">
        <f t="shared" si="11"/>
        <v>7</v>
      </c>
    </row>
    <row r="189" s="280" customFormat="true" ht="36" customHeight="true" spans="1:8">
      <c r="A189" s="298" t="s">
        <v>1743</v>
      </c>
      <c r="B189" s="297" t="s">
        <v>1744</v>
      </c>
      <c r="C189" s="299">
        <f>VLOOKUP(A189,'[4]36'!$A:$D,4,FALSE)</f>
        <v>0</v>
      </c>
      <c r="D189" s="299">
        <f>VLOOKUP(A189,'[12]30'!$A:$D,4,FALSE)</f>
        <v>0</v>
      </c>
      <c r="E189" s="307" t="str">
        <f t="shared" si="15"/>
        <v/>
      </c>
      <c r="F189" s="306" t="str">
        <f t="shared" si="9"/>
        <v>否</v>
      </c>
      <c r="G189" s="287" t="str">
        <f t="shared" si="10"/>
        <v>项</v>
      </c>
      <c r="H189" s="280">
        <f t="shared" si="11"/>
        <v>7</v>
      </c>
    </row>
    <row r="190" s="280" customFormat="true" ht="36" customHeight="true" spans="1:8">
      <c r="A190" s="298" t="s">
        <v>1745</v>
      </c>
      <c r="B190" s="297" t="s">
        <v>1746</v>
      </c>
      <c r="C190" s="299">
        <f>VLOOKUP(A190,'[4]36'!$A:$D,4,FALSE)</f>
        <v>0</v>
      </c>
      <c r="D190" s="299">
        <f>VLOOKUP(A190,'[12]30'!$A:$D,4,FALSE)</f>
        <v>50</v>
      </c>
      <c r="E190" s="307" t="str">
        <f t="shared" si="15"/>
        <v/>
      </c>
      <c r="F190" s="306" t="str">
        <f t="shared" si="9"/>
        <v>是</v>
      </c>
      <c r="G190" s="287" t="str">
        <f t="shared" si="10"/>
        <v>项</v>
      </c>
      <c r="H190" s="280">
        <f t="shared" si="11"/>
        <v>7</v>
      </c>
    </row>
    <row r="191" s="280" customFormat="true" ht="36" customHeight="true" spans="1:8">
      <c r="A191" s="298" t="s">
        <v>1747</v>
      </c>
      <c r="B191" s="297" t="s">
        <v>1748</v>
      </c>
      <c r="C191" s="299">
        <f>VLOOKUP(A191,'[4]36'!$A:$D,4,FALSE)</f>
        <v>0</v>
      </c>
      <c r="D191" s="299">
        <f>VLOOKUP(A191,'[12]30'!$A:$D,4,FALSE)</f>
        <v>0</v>
      </c>
      <c r="E191" s="307" t="str">
        <f t="shared" si="15"/>
        <v/>
      </c>
      <c r="F191" s="306" t="str">
        <f t="shared" si="9"/>
        <v>否</v>
      </c>
      <c r="G191" s="287" t="str">
        <f t="shared" si="10"/>
        <v>项</v>
      </c>
      <c r="H191" s="280">
        <f t="shared" si="11"/>
        <v>7</v>
      </c>
    </row>
    <row r="192" s="280" customFormat="true" ht="36" customHeight="true" spans="1:8">
      <c r="A192" s="294" t="s">
        <v>1749</v>
      </c>
      <c r="B192" s="295" t="s">
        <v>1750</v>
      </c>
      <c r="C192" s="296">
        <f>VLOOKUP(A192,'[4]36'!$A:$D,4,FALSE)</f>
        <v>7471</v>
      </c>
      <c r="D192" s="296">
        <f>VLOOKUP(A192,'[12]30'!$A:$D,4,FALSE)</f>
        <v>6855</v>
      </c>
      <c r="E192" s="305">
        <f t="shared" si="15"/>
        <v>-0.082</v>
      </c>
      <c r="F192" s="306" t="str">
        <f t="shared" si="9"/>
        <v>是</v>
      </c>
      <c r="G192" s="287" t="str">
        <f t="shared" si="10"/>
        <v>款</v>
      </c>
      <c r="H192" s="280">
        <f t="shared" si="11"/>
        <v>5</v>
      </c>
    </row>
    <row r="193" s="280" customFormat="true" ht="36" customHeight="true" spans="1:8">
      <c r="A193" s="309">
        <v>2296001</v>
      </c>
      <c r="B193" s="297" t="s">
        <v>1751</v>
      </c>
      <c r="C193" s="299">
        <f>VLOOKUP(A193,'[4]36'!$A:$D,4,FALSE)</f>
        <v>0</v>
      </c>
      <c r="D193" s="299">
        <f>VLOOKUP(A193,'[12]30'!$A:$D,4,FALSE)</f>
        <v>0</v>
      </c>
      <c r="E193" s="307" t="str">
        <f t="shared" ref="E193:E204" si="16">IF(C193&gt;0,D193/C193-1,IF(C193&lt;0,-(D193/C193-1),""))</f>
        <v/>
      </c>
      <c r="F193" s="306" t="str">
        <f t="shared" si="9"/>
        <v>否</v>
      </c>
      <c r="G193" s="287" t="str">
        <f t="shared" si="10"/>
        <v>项</v>
      </c>
      <c r="H193" s="280">
        <f t="shared" si="11"/>
        <v>7</v>
      </c>
    </row>
    <row r="194" s="280" customFormat="true" ht="36" customHeight="true" spans="1:8">
      <c r="A194" s="298" t="s">
        <v>1752</v>
      </c>
      <c r="B194" s="297" t="s">
        <v>1753</v>
      </c>
      <c r="C194" s="299">
        <f>VLOOKUP(A194,'[4]36'!$A:$D,4,FALSE)</f>
        <v>2944</v>
      </c>
      <c r="D194" s="299">
        <f>VLOOKUP(A194,'[12]30'!$A:$D,4,FALSE)</f>
        <v>825</v>
      </c>
      <c r="E194" s="307">
        <f t="shared" si="16"/>
        <v>-0.72</v>
      </c>
      <c r="F194" s="306" t="str">
        <f t="shared" si="9"/>
        <v>是</v>
      </c>
      <c r="G194" s="287" t="str">
        <f t="shared" si="10"/>
        <v>项</v>
      </c>
      <c r="H194" s="280">
        <f t="shared" si="11"/>
        <v>7</v>
      </c>
    </row>
    <row r="195" s="280" customFormat="true" ht="36" customHeight="true" spans="1:8">
      <c r="A195" s="298" t="s">
        <v>1754</v>
      </c>
      <c r="B195" s="297" t="s">
        <v>1755</v>
      </c>
      <c r="C195" s="299">
        <f>VLOOKUP(A195,'[4]36'!$A:$D,4,FALSE)</f>
        <v>4527</v>
      </c>
      <c r="D195" s="299">
        <f>VLOOKUP(A195,'[12]30'!$A:$D,4,FALSE)</f>
        <v>5230</v>
      </c>
      <c r="E195" s="307">
        <f t="shared" si="16"/>
        <v>0.155</v>
      </c>
      <c r="F195" s="306" t="str">
        <f t="shared" si="9"/>
        <v>是</v>
      </c>
      <c r="G195" s="287" t="str">
        <f t="shared" si="10"/>
        <v>项</v>
      </c>
      <c r="H195" s="280">
        <f t="shared" si="11"/>
        <v>7</v>
      </c>
    </row>
    <row r="196" s="280" customFormat="true" ht="36" customHeight="true" spans="1:8">
      <c r="A196" s="298" t="s">
        <v>1756</v>
      </c>
      <c r="B196" s="297" t="s">
        <v>1757</v>
      </c>
      <c r="C196" s="299">
        <f>VLOOKUP(A196,'[4]36'!$A:$D,4,FALSE)</f>
        <v>0</v>
      </c>
      <c r="D196" s="299">
        <f>VLOOKUP(A196,'[12]30'!$A:$D,4,FALSE)</f>
        <v>0</v>
      </c>
      <c r="E196" s="307" t="str">
        <f t="shared" si="16"/>
        <v/>
      </c>
      <c r="F196" s="306" t="str">
        <f t="shared" ref="F196:F259" si="17">IF(LEN(A196)=3,"是",IF(B196&lt;&gt;"",IF(SUM(C196:D196)&lt;&gt;0,"是","否"),"是"))</f>
        <v>否</v>
      </c>
      <c r="G196" s="287" t="str">
        <f t="shared" ref="G196:G259" si="18">IF(LEN(A196)=3,"类",IF(LEN(A196)=5,"款","项"))</f>
        <v>项</v>
      </c>
      <c r="H196" s="280">
        <f t="shared" si="11"/>
        <v>7</v>
      </c>
    </row>
    <row r="197" s="280" customFormat="true" ht="36" customHeight="true" spans="1:8">
      <c r="A197" s="298" t="s">
        <v>1758</v>
      </c>
      <c r="B197" s="297" t="s">
        <v>1759</v>
      </c>
      <c r="C197" s="299">
        <f>VLOOKUP(A197,'[4]36'!$A:$D,4,FALSE)</f>
        <v>0</v>
      </c>
      <c r="D197" s="299">
        <f>VLOOKUP(A197,'[12]30'!$A:$D,4,FALSE)</f>
        <v>0</v>
      </c>
      <c r="E197" s="307" t="str">
        <f t="shared" si="16"/>
        <v/>
      </c>
      <c r="F197" s="306" t="str">
        <f t="shared" si="17"/>
        <v>否</v>
      </c>
      <c r="G197" s="287" t="str">
        <f t="shared" si="18"/>
        <v>项</v>
      </c>
      <c r="H197" s="280">
        <f t="shared" ref="H197:H260" si="19">LEN(A197)</f>
        <v>7</v>
      </c>
    </row>
    <row r="198" s="280" customFormat="true" ht="36" customHeight="true" spans="1:8">
      <c r="A198" s="298" t="s">
        <v>1760</v>
      </c>
      <c r="B198" s="297" t="s">
        <v>1761</v>
      </c>
      <c r="C198" s="299">
        <f>VLOOKUP(A198,'[4]36'!$A:$D,4,FALSE)</f>
        <v>0</v>
      </c>
      <c r="D198" s="299">
        <f>VLOOKUP(A198,'[12]30'!$A:$D,4,FALSE)</f>
        <v>800</v>
      </c>
      <c r="E198" s="307" t="str">
        <f t="shared" si="16"/>
        <v/>
      </c>
      <c r="F198" s="306" t="str">
        <f t="shared" si="17"/>
        <v>是</v>
      </c>
      <c r="G198" s="287" t="str">
        <f t="shared" si="18"/>
        <v>项</v>
      </c>
      <c r="H198" s="280">
        <f t="shared" si="19"/>
        <v>7</v>
      </c>
    </row>
    <row r="199" s="280" customFormat="true" ht="36" customHeight="true" spans="1:8">
      <c r="A199" s="298" t="s">
        <v>1762</v>
      </c>
      <c r="B199" s="297" t="s">
        <v>1763</v>
      </c>
      <c r="C199" s="299">
        <f>VLOOKUP(A199,'[4]36'!$A:$D,4,FALSE)</f>
        <v>0</v>
      </c>
      <c r="D199" s="299">
        <f>VLOOKUP(A199,'[12]30'!$A:$D,4,FALSE)</f>
        <v>0</v>
      </c>
      <c r="E199" s="307" t="str">
        <f t="shared" si="16"/>
        <v/>
      </c>
      <c r="F199" s="306" t="str">
        <f t="shared" si="17"/>
        <v>否</v>
      </c>
      <c r="G199" s="287" t="str">
        <f t="shared" si="18"/>
        <v>项</v>
      </c>
      <c r="H199" s="280">
        <f t="shared" si="19"/>
        <v>7</v>
      </c>
    </row>
    <row r="200" s="280" customFormat="true" ht="36" customHeight="true" spans="1:8">
      <c r="A200" s="298" t="s">
        <v>1764</v>
      </c>
      <c r="B200" s="297" t="s">
        <v>1765</v>
      </c>
      <c r="C200" s="299">
        <f>VLOOKUP(A200,'[4]36'!$A:$D,4,FALSE)</f>
        <v>0</v>
      </c>
      <c r="D200" s="299">
        <f>VLOOKUP(A200,'[12]30'!$A:$D,4,FALSE)</f>
        <v>0</v>
      </c>
      <c r="E200" s="307" t="str">
        <f t="shared" si="16"/>
        <v/>
      </c>
      <c r="F200" s="306" t="str">
        <f t="shared" si="17"/>
        <v>否</v>
      </c>
      <c r="G200" s="287" t="str">
        <f t="shared" si="18"/>
        <v>项</v>
      </c>
      <c r="H200" s="280">
        <f t="shared" si="19"/>
        <v>7</v>
      </c>
    </row>
    <row r="201" s="280" customFormat="true" ht="36" customHeight="true" spans="1:8">
      <c r="A201" s="298" t="s">
        <v>1766</v>
      </c>
      <c r="B201" s="297" t="s">
        <v>1767</v>
      </c>
      <c r="C201" s="299">
        <f>VLOOKUP(A201,'[4]36'!$A:$D,4,FALSE)</f>
        <v>0</v>
      </c>
      <c r="D201" s="299">
        <f>VLOOKUP(A201,'[12]30'!$A:$D,4,FALSE)</f>
        <v>0</v>
      </c>
      <c r="E201" s="307" t="str">
        <f t="shared" si="16"/>
        <v/>
      </c>
      <c r="F201" s="306" t="str">
        <f t="shared" si="17"/>
        <v>否</v>
      </c>
      <c r="G201" s="287" t="str">
        <f t="shared" si="18"/>
        <v>项</v>
      </c>
      <c r="H201" s="280">
        <f t="shared" si="19"/>
        <v>7</v>
      </c>
    </row>
    <row r="202" s="280" customFormat="true" ht="36" customHeight="true" spans="1:8">
      <c r="A202" s="298" t="s">
        <v>1768</v>
      </c>
      <c r="B202" s="297" t="s">
        <v>1769</v>
      </c>
      <c r="C202" s="299">
        <f>VLOOKUP(A202,'[4]36'!$A:$D,4,FALSE)</f>
        <v>0</v>
      </c>
      <c r="D202" s="299">
        <f>VLOOKUP(A202,'[12]30'!$A:$D,4,FALSE)</f>
        <v>0</v>
      </c>
      <c r="E202" s="307" t="str">
        <f t="shared" si="16"/>
        <v/>
      </c>
      <c r="F202" s="306" t="str">
        <f t="shared" si="17"/>
        <v>否</v>
      </c>
      <c r="G202" s="287" t="str">
        <f t="shared" si="18"/>
        <v>项</v>
      </c>
      <c r="H202" s="280">
        <f t="shared" si="19"/>
        <v>7</v>
      </c>
    </row>
    <row r="203" s="280" customFormat="true" ht="36" customHeight="true" spans="1:8">
      <c r="A203" s="298" t="s">
        <v>1770</v>
      </c>
      <c r="B203" s="297" t="s">
        <v>1771</v>
      </c>
      <c r="C203" s="299">
        <f>VLOOKUP(A203,'[4]36'!$A:$D,4,FALSE)</f>
        <v>0</v>
      </c>
      <c r="D203" s="299">
        <f>VLOOKUP(A203,'[12]30'!$A:$D,4,FALSE)</f>
        <v>0</v>
      </c>
      <c r="E203" s="307" t="str">
        <f t="shared" si="16"/>
        <v/>
      </c>
      <c r="F203" s="306" t="str">
        <f t="shared" si="17"/>
        <v>否</v>
      </c>
      <c r="G203" s="287" t="str">
        <f t="shared" si="18"/>
        <v>项</v>
      </c>
      <c r="H203" s="280">
        <f t="shared" si="19"/>
        <v>7</v>
      </c>
    </row>
    <row r="204" s="280" customFormat="true" ht="36" customHeight="true" spans="1:8">
      <c r="A204" s="294" t="s">
        <v>1772</v>
      </c>
      <c r="B204" s="295" t="s">
        <v>1773</v>
      </c>
      <c r="C204" s="296">
        <f>VLOOKUP(A204,'[4]36'!$A:$D,4,FALSE)</f>
        <v>35000</v>
      </c>
      <c r="D204" s="296">
        <f>VLOOKUP(A204,'[12]30'!$A:$D,4,FALSE)</f>
        <v>31538</v>
      </c>
      <c r="E204" s="305">
        <f t="shared" si="16"/>
        <v>-0.099</v>
      </c>
      <c r="F204" s="306" t="str">
        <f t="shared" si="17"/>
        <v>是</v>
      </c>
      <c r="G204" s="287" t="str">
        <f t="shared" si="18"/>
        <v>类</v>
      </c>
      <c r="H204" s="280">
        <f t="shared" si="19"/>
        <v>3</v>
      </c>
    </row>
    <row r="205" s="280" customFormat="true" ht="36" customHeight="true" spans="1:8">
      <c r="A205" s="298" t="s">
        <v>1774</v>
      </c>
      <c r="B205" s="297" t="s">
        <v>1775</v>
      </c>
      <c r="C205" s="299">
        <f>VLOOKUP(A205,'[4]36'!$A:$D,4,FALSE)</f>
        <v>0</v>
      </c>
      <c r="D205" s="299">
        <f>VLOOKUP(A205,'[12]30'!$A:$D,4,FALSE)</f>
        <v>0</v>
      </c>
      <c r="E205" s="307" t="str">
        <f t="shared" ref="E205:E222" si="20">IF(C205&gt;0,D205/C205-1,IF(C205&lt;0,-(D205/C205-1),""))</f>
        <v/>
      </c>
      <c r="F205" s="306" t="str">
        <f t="shared" si="17"/>
        <v>否</v>
      </c>
      <c r="G205" s="287" t="str">
        <f t="shared" si="18"/>
        <v>项</v>
      </c>
      <c r="H205" s="280">
        <f t="shared" si="19"/>
        <v>7</v>
      </c>
    </row>
    <row r="206" s="280" customFormat="true" ht="36" customHeight="true" spans="1:8">
      <c r="A206" s="298" t="s">
        <v>1776</v>
      </c>
      <c r="B206" s="297" t="s">
        <v>1777</v>
      </c>
      <c r="C206" s="299">
        <f>VLOOKUP(A206,'[4]36'!$A:$D,4,FALSE)</f>
        <v>0</v>
      </c>
      <c r="D206" s="299">
        <f>VLOOKUP(A206,'[12]30'!$A:$D,4,FALSE)</f>
        <v>0</v>
      </c>
      <c r="E206" s="307" t="str">
        <f t="shared" si="20"/>
        <v/>
      </c>
      <c r="F206" s="306" t="str">
        <f t="shared" si="17"/>
        <v>否</v>
      </c>
      <c r="G206" s="287" t="str">
        <f t="shared" si="18"/>
        <v>项</v>
      </c>
      <c r="H206" s="280">
        <f t="shared" si="19"/>
        <v>7</v>
      </c>
    </row>
    <row r="207" s="280" customFormat="true" ht="36" customHeight="true" spans="1:8">
      <c r="A207" s="298" t="s">
        <v>1778</v>
      </c>
      <c r="B207" s="297" t="s">
        <v>1779</v>
      </c>
      <c r="C207" s="299">
        <f>VLOOKUP(A207,'[4]36'!$A:$D,4,FALSE)</f>
        <v>0</v>
      </c>
      <c r="D207" s="299">
        <f>VLOOKUP(A207,'[12]30'!$A:$D,4,FALSE)</f>
        <v>0</v>
      </c>
      <c r="E207" s="307" t="str">
        <f t="shared" si="20"/>
        <v/>
      </c>
      <c r="F207" s="306" t="str">
        <f t="shared" si="17"/>
        <v>否</v>
      </c>
      <c r="G207" s="287" t="str">
        <f t="shared" si="18"/>
        <v>项</v>
      </c>
      <c r="H207" s="280">
        <f t="shared" si="19"/>
        <v>7</v>
      </c>
    </row>
    <row r="208" s="280" customFormat="true" ht="36" customHeight="true" spans="1:8">
      <c r="A208" s="298" t="s">
        <v>1780</v>
      </c>
      <c r="B208" s="297" t="s">
        <v>1781</v>
      </c>
      <c r="C208" s="299">
        <f>VLOOKUP(A208,'[4]36'!$A:$D,4,FALSE)</f>
        <v>29000</v>
      </c>
      <c r="D208" s="299">
        <f>VLOOKUP(A208,'[12]30'!$A:$D,4,FALSE)</f>
        <v>26558</v>
      </c>
      <c r="E208" s="307">
        <f t="shared" si="20"/>
        <v>-0.084</v>
      </c>
      <c r="F208" s="306" t="str">
        <f t="shared" si="17"/>
        <v>是</v>
      </c>
      <c r="G208" s="287" t="str">
        <f t="shared" si="18"/>
        <v>项</v>
      </c>
      <c r="H208" s="280">
        <f t="shared" si="19"/>
        <v>7</v>
      </c>
    </row>
    <row r="209" s="280" customFormat="true" ht="36" customHeight="true" spans="1:8">
      <c r="A209" s="298" t="s">
        <v>1782</v>
      </c>
      <c r="B209" s="297" t="s">
        <v>1783</v>
      </c>
      <c r="C209" s="299">
        <f>VLOOKUP(A209,'[4]36'!$A:$D,4,FALSE)</f>
        <v>0</v>
      </c>
      <c r="D209" s="299">
        <f>VLOOKUP(A209,'[12]30'!$A:$D,4,FALSE)</f>
        <v>0</v>
      </c>
      <c r="E209" s="307" t="str">
        <f t="shared" si="20"/>
        <v/>
      </c>
      <c r="F209" s="306" t="str">
        <f t="shared" si="17"/>
        <v>否</v>
      </c>
      <c r="G209" s="287" t="str">
        <f t="shared" si="18"/>
        <v>项</v>
      </c>
      <c r="H209" s="280">
        <f t="shared" si="19"/>
        <v>7</v>
      </c>
    </row>
    <row r="210" s="280" customFormat="true" ht="36" customHeight="true" spans="1:8">
      <c r="A210" s="298" t="s">
        <v>1784</v>
      </c>
      <c r="B210" s="297" t="s">
        <v>1785</v>
      </c>
      <c r="C210" s="299">
        <f>VLOOKUP(A210,'[4]36'!$A:$D,4,FALSE)</f>
        <v>0</v>
      </c>
      <c r="D210" s="299">
        <f>VLOOKUP(A210,'[12]30'!$A:$D,4,FALSE)</f>
        <v>0</v>
      </c>
      <c r="E210" s="307" t="str">
        <f t="shared" si="20"/>
        <v/>
      </c>
      <c r="F210" s="306" t="str">
        <f t="shared" si="17"/>
        <v>否</v>
      </c>
      <c r="G210" s="287" t="str">
        <f t="shared" si="18"/>
        <v>项</v>
      </c>
      <c r="H210" s="280">
        <f t="shared" si="19"/>
        <v>7</v>
      </c>
    </row>
    <row r="211" s="280" customFormat="true" ht="36" customHeight="true" spans="1:8">
      <c r="A211" s="298" t="s">
        <v>1786</v>
      </c>
      <c r="B211" s="297" t="s">
        <v>1787</v>
      </c>
      <c r="C211" s="299">
        <f>VLOOKUP(A211,'[4]36'!$A:$D,4,FALSE)</f>
        <v>0</v>
      </c>
      <c r="D211" s="299">
        <f>VLOOKUP(A211,'[12]30'!$A:$D,4,FALSE)</f>
        <v>0</v>
      </c>
      <c r="E211" s="307" t="str">
        <f t="shared" si="20"/>
        <v/>
      </c>
      <c r="F211" s="306" t="str">
        <f t="shared" si="17"/>
        <v>否</v>
      </c>
      <c r="G211" s="287" t="str">
        <f t="shared" si="18"/>
        <v>项</v>
      </c>
      <c r="H211" s="280">
        <f t="shared" si="19"/>
        <v>7</v>
      </c>
    </row>
    <row r="212" s="280" customFormat="true" ht="36" customHeight="true" spans="1:8">
      <c r="A212" s="298" t="s">
        <v>1788</v>
      </c>
      <c r="B212" s="297" t="s">
        <v>1789</v>
      </c>
      <c r="C212" s="299">
        <f>VLOOKUP(A212,'[4]36'!$A:$D,4,FALSE)</f>
        <v>0</v>
      </c>
      <c r="D212" s="299">
        <f>VLOOKUP(A212,'[12]30'!$A:$D,4,FALSE)</f>
        <v>0</v>
      </c>
      <c r="E212" s="307" t="str">
        <f t="shared" si="20"/>
        <v/>
      </c>
      <c r="F212" s="306" t="str">
        <f t="shared" si="17"/>
        <v>否</v>
      </c>
      <c r="G212" s="287" t="str">
        <f t="shared" si="18"/>
        <v>项</v>
      </c>
      <c r="H212" s="280">
        <f t="shared" si="19"/>
        <v>7</v>
      </c>
    </row>
    <row r="213" s="280" customFormat="true" ht="36" customHeight="true" spans="1:8">
      <c r="A213" s="298" t="s">
        <v>1790</v>
      </c>
      <c r="B213" s="297" t="s">
        <v>1791</v>
      </c>
      <c r="C213" s="299">
        <f>VLOOKUP(A213,'[4]36'!$A:$D,4,FALSE)</f>
        <v>0</v>
      </c>
      <c r="D213" s="299">
        <f>VLOOKUP(A213,'[12]30'!$A:$D,4,FALSE)</f>
        <v>0</v>
      </c>
      <c r="E213" s="307" t="str">
        <f t="shared" si="20"/>
        <v/>
      </c>
      <c r="F213" s="306" t="str">
        <f t="shared" si="17"/>
        <v>否</v>
      </c>
      <c r="G213" s="287" t="str">
        <f t="shared" si="18"/>
        <v>项</v>
      </c>
      <c r="H213" s="280">
        <f t="shared" si="19"/>
        <v>7</v>
      </c>
    </row>
    <row r="214" s="280" customFormat="true" ht="36" customHeight="true" spans="1:8">
      <c r="A214" s="298" t="s">
        <v>1792</v>
      </c>
      <c r="B214" s="297" t="s">
        <v>1793</v>
      </c>
      <c r="C214" s="299">
        <f>VLOOKUP(A214,'[4]36'!$A:$D,4,FALSE)</f>
        <v>0</v>
      </c>
      <c r="D214" s="299">
        <f>VLOOKUP(A214,'[12]30'!$A:$D,4,FALSE)</f>
        <v>0</v>
      </c>
      <c r="E214" s="307" t="str">
        <f t="shared" si="20"/>
        <v/>
      </c>
      <c r="F214" s="306" t="str">
        <f t="shared" si="17"/>
        <v>否</v>
      </c>
      <c r="G214" s="287" t="str">
        <f t="shared" si="18"/>
        <v>项</v>
      </c>
      <c r="H214" s="280">
        <f t="shared" si="19"/>
        <v>7</v>
      </c>
    </row>
    <row r="215" s="280" customFormat="true" ht="36" customHeight="true" spans="1:8">
      <c r="A215" s="298" t="s">
        <v>1794</v>
      </c>
      <c r="B215" s="297" t="s">
        <v>1795</v>
      </c>
      <c r="C215" s="299">
        <f>VLOOKUP(A215,'[4]36'!$A:$D,4,FALSE)</f>
        <v>0</v>
      </c>
      <c r="D215" s="299">
        <f>VLOOKUP(A215,'[12]30'!$A:$D,4,FALSE)</f>
        <v>0</v>
      </c>
      <c r="E215" s="307" t="str">
        <f t="shared" si="20"/>
        <v/>
      </c>
      <c r="F215" s="306" t="str">
        <f t="shared" si="17"/>
        <v>否</v>
      </c>
      <c r="G215" s="287" t="str">
        <f t="shared" si="18"/>
        <v>项</v>
      </c>
      <c r="H215" s="280">
        <f t="shared" si="19"/>
        <v>7</v>
      </c>
    </row>
    <row r="216" s="280" customFormat="true" ht="36" customHeight="true" spans="1:8">
      <c r="A216" s="298" t="s">
        <v>1796</v>
      </c>
      <c r="B216" s="297" t="s">
        <v>1797</v>
      </c>
      <c r="C216" s="299">
        <f>VLOOKUP(A216,'[4]36'!$A:$D,4,FALSE)</f>
        <v>2700</v>
      </c>
      <c r="D216" s="299">
        <f>VLOOKUP(A216,'[12]30'!$A:$D,4,FALSE)</f>
        <v>2418</v>
      </c>
      <c r="E216" s="307">
        <f t="shared" si="20"/>
        <v>-0.104</v>
      </c>
      <c r="F216" s="306" t="str">
        <f t="shared" si="17"/>
        <v>是</v>
      </c>
      <c r="G216" s="287" t="str">
        <f t="shared" si="18"/>
        <v>项</v>
      </c>
      <c r="H216" s="280">
        <f t="shared" si="19"/>
        <v>7</v>
      </c>
    </row>
    <row r="217" s="280" customFormat="true" ht="36" customHeight="true" spans="1:8">
      <c r="A217" s="298" t="s">
        <v>1798</v>
      </c>
      <c r="B217" s="297" t="s">
        <v>1799</v>
      </c>
      <c r="C217" s="299">
        <f>VLOOKUP(A217,'[4]36'!$A:$D,4,FALSE)</f>
        <v>1500</v>
      </c>
      <c r="D217" s="299">
        <f>VLOOKUP(A217,'[12]30'!$A:$D,4,FALSE)</f>
        <v>1191</v>
      </c>
      <c r="E217" s="307">
        <f t="shared" si="20"/>
        <v>-0.206</v>
      </c>
      <c r="F217" s="306" t="str">
        <f t="shared" si="17"/>
        <v>是</v>
      </c>
      <c r="G217" s="287" t="str">
        <f t="shared" si="18"/>
        <v>项</v>
      </c>
      <c r="H217" s="280">
        <f t="shared" si="19"/>
        <v>7</v>
      </c>
    </row>
    <row r="218" s="280" customFormat="true" ht="36" customHeight="true" spans="1:8">
      <c r="A218" s="298" t="s">
        <v>1800</v>
      </c>
      <c r="B218" s="297" t="s">
        <v>1801</v>
      </c>
      <c r="C218" s="299">
        <f>VLOOKUP(A218,'[4]36'!$A:$D,4,FALSE)</f>
        <v>0</v>
      </c>
      <c r="D218" s="299" t="str">
        <f>VLOOKUP(A218,'[12]30'!$A:$D,4,FALSE)</f>
        <v/>
      </c>
      <c r="E218" s="307" t="str">
        <f t="shared" si="20"/>
        <v/>
      </c>
      <c r="F218" s="306" t="str">
        <f t="shared" si="17"/>
        <v>否</v>
      </c>
      <c r="G218" s="287" t="str">
        <f t="shared" si="18"/>
        <v>项</v>
      </c>
      <c r="H218" s="280">
        <f t="shared" si="19"/>
        <v>7</v>
      </c>
    </row>
    <row r="219" s="280" customFormat="true" ht="36" customHeight="true" spans="1:8">
      <c r="A219" s="298" t="s">
        <v>1802</v>
      </c>
      <c r="B219" s="297" t="s">
        <v>1803</v>
      </c>
      <c r="C219" s="299">
        <f>VLOOKUP(A219,'[4]36'!$A:$D,4,FALSE)</f>
        <v>1800</v>
      </c>
      <c r="D219" s="299">
        <f>VLOOKUP(A219,'[12]30'!$A:$D,4,FALSE)</f>
        <v>1371</v>
      </c>
      <c r="E219" s="307">
        <f t="shared" si="20"/>
        <v>-0.238</v>
      </c>
      <c r="F219" s="306" t="str">
        <f t="shared" si="17"/>
        <v>是</v>
      </c>
      <c r="G219" s="287" t="str">
        <f t="shared" si="18"/>
        <v>项</v>
      </c>
      <c r="H219" s="280">
        <f t="shared" si="19"/>
        <v>7</v>
      </c>
    </row>
    <row r="220" s="280" customFormat="true" ht="36" customHeight="true" spans="1:8">
      <c r="A220" s="298" t="s">
        <v>1804</v>
      </c>
      <c r="B220" s="297" t="s">
        <v>1805</v>
      </c>
      <c r="C220" s="299">
        <f>VLOOKUP(A220,'[4]36'!$A:$D,4,FALSE)</f>
        <v>0</v>
      </c>
      <c r="D220" s="299">
        <f>VLOOKUP(A220,'[12]30'!$A:$D,4,FALSE)</f>
        <v>0</v>
      </c>
      <c r="E220" s="307" t="str">
        <f t="shared" si="20"/>
        <v/>
      </c>
      <c r="F220" s="306" t="str">
        <f t="shared" si="17"/>
        <v>否</v>
      </c>
      <c r="G220" s="287" t="str">
        <f t="shared" si="18"/>
        <v>项</v>
      </c>
      <c r="H220" s="280">
        <f t="shared" si="19"/>
        <v>7</v>
      </c>
    </row>
    <row r="221" s="280" customFormat="true" ht="36" customHeight="true" spans="1:8">
      <c r="A221" s="294" t="s">
        <v>1806</v>
      </c>
      <c r="B221" s="295" t="s">
        <v>1807</v>
      </c>
      <c r="C221" s="296">
        <f>VLOOKUP(A221,'[4]36'!$A:$D,4,FALSE)</f>
        <v>0</v>
      </c>
      <c r="D221" s="296">
        <f>VLOOKUP(A221,'[12]30'!$A:$D,4,FALSE)</f>
        <v>460</v>
      </c>
      <c r="E221" s="305" t="str">
        <f t="shared" si="20"/>
        <v/>
      </c>
      <c r="F221" s="306" t="str">
        <f t="shared" si="17"/>
        <v>是</v>
      </c>
      <c r="G221" s="287" t="str">
        <f t="shared" si="18"/>
        <v>类</v>
      </c>
      <c r="H221" s="280">
        <f t="shared" si="19"/>
        <v>3</v>
      </c>
    </row>
    <row r="222" s="280" customFormat="true" ht="36" customHeight="true" spans="1:8">
      <c r="A222" s="308">
        <v>23304</v>
      </c>
      <c r="B222" s="295" t="s">
        <v>1808</v>
      </c>
      <c r="C222" s="296">
        <f>VLOOKUP(A222,'[4]36'!$A:$D,4,FALSE)</f>
        <v>0</v>
      </c>
      <c r="D222" s="296">
        <f>VLOOKUP(A222,'[12]30'!$A:$D,4,FALSE)</f>
        <v>460</v>
      </c>
      <c r="E222" s="305" t="str">
        <f t="shared" si="20"/>
        <v/>
      </c>
      <c r="F222" s="306" t="str">
        <f t="shared" si="17"/>
        <v>是</v>
      </c>
      <c r="G222" s="287" t="str">
        <f t="shared" si="18"/>
        <v>款</v>
      </c>
      <c r="H222" s="280">
        <f t="shared" si="19"/>
        <v>5</v>
      </c>
    </row>
    <row r="223" s="280" customFormat="true" ht="36" customHeight="true" spans="1:8">
      <c r="A223" s="298" t="s">
        <v>1809</v>
      </c>
      <c r="B223" s="297" t="s">
        <v>1810</v>
      </c>
      <c r="C223" s="299">
        <f>VLOOKUP(A223,'[4]36'!$A:$D,4,FALSE)</f>
        <v>0</v>
      </c>
      <c r="D223" s="299">
        <f>VLOOKUP(A223,'[12]30'!$A:$D,4,FALSE)</f>
        <v>0</v>
      </c>
      <c r="E223" s="307" t="str">
        <f t="shared" ref="E223:E240" si="21">IF(C223&gt;0,D223/C223-1,IF(C223&lt;0,-(D223/C223-1),""))</f>
        <v/>
      </c>
      <c r="F223" s="306" t="str">
        <f t="shared" si="17"/>
        <v>否</v>
      </c>
      <c r="G223" s="287" t="str">
        <f t="shared" si="18"/>
        <v>项</v>
      </c>
      <c r="H223" s="280">
        <f t="shared" si="19"/>
        <v>7</v>
      </c>
    </row>
    <row r="224" s="280" customFormat="true" ht="36" customHeight="true" spans="1:8">
      <c r="A224" s="298" t="s">
        <v>1811</v>
      </c>
      <c r="B224" s="297" t="s">
        <v>1812</v>
      </c>
      <c r="C224" s="299">
        <f>VLOOKUP(A224,'[4]36'!$A:$D,4,FALSE)</f>
        <v>0</v>
      </c>
      <c r="D224" s="299">
        <f>VLOOKUP(A224,'[12]30'!$A:$D,4,FALSE)</f>
        <v>0</v>
      </c>
      <c r="E224" s="307" t="str">
        <f t="shared" si="21"/>
        <v/>
      </c>
      <c r="F224" s="306" t="str">
        <f t="shared" si="17"/>
        <v>否</v>
      </c>
      <c r="G224" s="287" t="str">
        <f t="shared" si="18"/>
        <v>项</v>
      </c>
      <c r="H224" s="280">
        <f t="shared" si="19"/>
        <v>7</v>
      </c>
    </row>
    <row r="225" s="280" customFormat="true" ht="36" customHeight="true" spans="1:8">
      <c r="A225" s="298" t="s">
        <v>1813</v>
      </c>
      <c r="B225" s="297" t="s">
        <v>1814</v>
      </c>
      <c r="C225" s="299">
        <f>VLOOKUP(A225,'[4]36'!$A:$D,4,FALSE)</f>
        <v>0</v>
      </c>
      <c r="D225" s="299">
        <f>VLOOKUP(A225,'[12]30'!$A:$D,4,FALSE)</f>
        <v>0</v>
      </c>
      <c r="E225" s="307" t="str">
        <f t="shared" si="21"/>
        <v/>
      </c>
      <c r="F225" s="306" t="str">
        <f t="shared" si="17"/>
        <v>否</v>
      </c>
      <c r="G225" s="287" t="str">
        <f t="shared" si="18"/>
        <v>项</v>
      </c>
      <c r="H225" s="280">
        <f t="shared" si="19"/>
        <v>7</v>
      </c>
    </row>
    <row r="226" s="280" customFormat="true" ht="36" customHeight="true" spans="1:8">
      <c r="A226" s="298" t="s">
        <v>1815</v>
      </c>
      <c r="B226" s="297" t="s">
        <v>1816</v>
      </c>
      <c r="C226" s="299">
        <f>VLOOKUP(A226,'[4]36'!$A:$D,4,FALSE)</f>
        <v>0</v>
      </c>
      <c r="D226" s="299">
        <f>VLOOKUP(A226,'[12]30'!$A:$D,4,FALSE)</f>
        <v>260</v>
      </c>
      <c r="E226" s="307" t="str">
        <f t="shared" si="21"/>
        <v/>
      </c>
      <c r="F226" s="306" t="str">
        <f t="shared" si="17"/>
        <v>是</v>
      </c>
      <c r="G226" s="287" t="str">
        <f t="shared" si="18"/>
        <v>项</v>
      </c>
      <c r="H226" s="280">
        <f t="shared" si="19"/>
        <v>7</v>
      </c>
    </row>
    <row r="227" s="280" customFormat="true" ht="36" customHeight="true" spans="1:8">
      <c r="A227" s="298" t="s">
        <v>1817</v>
      </c>
      <c r="B227" s="297" t="s">
        <v>1818</v>
      </c>
      <c r="C227" s="299">
        <f>VLOOKUP(A227,'[4]36'!$A:$D,4,FALSE)</f>
        <v>0</v>
      </c>
      <c r="D227" s="299">
        <f>VLOOKUP(A227,'[12]30'!$A:$D,4,FALSE)</f>
        <v>0</v>
      </c>
      <c r="E227" s="307" t="str">
        <f t="shared" si="21"/>
        <v/>
      </c>
      <c r="F227" s="306" t="str">
        <f t="shared" si="17"/>
        <v>否</v>
      </c>
      <c r="G227" s="287" t="str">
        <f t="shared" si="18"/>
        <v>项</v>
      </c>
      <c r="H227" s="280">
        <f t="shared" si="19"/>
        <v>7</v>
      </c>
    </row>
    <row r="228" s="280" customFormat="true" ht="36" customHeight="true" spans="1:8">
      <c r="A228" s="298" t="s">
        <v>1819</v>
      </c>
      <c r="B228" s="297" t="s">
        <v>1820</v>
      </c>
      <c r="C228" s="299">
        <f>VLOOKUP(A228,'[4]36'!$A:$D,4,FALSE)</f>
        <v>0</v>
      </c>
      <c r="D228" s="299">
        <f>VLOOKUP(A228,'[12]30'!$A:$D,4,FALSE)</f>
        <v>0</v>
      </c>
      <c r="E228" s="307" t="str">
        <f t="shared" si="21"/>
        <v/>
      </c>
      <c r="F228" s="306" t="str">
        <f t="shared" si="17"/>
        <v>否</v>
      </c>
      <c r="G228" s="287" t="str">
        <f t="shared" si="18"/>
        <v>项</v>
      </c>
      <c r="H228" s="280">
        <f t="shared" si="19"/>
        <v>7</v>
      </c>
    </row>
    <row r="229" s="280" customFormat="true" ht="36" customHeight="true" spans="1:8">
      <c r="A229" s="298" t="s">
        <v>1821</v>
      </c>
      <c r="B229" s="297" t="s">
        <v>1822</v>
      </c>
      <c r="C229" s="299">
        <f>VLOOKUP(A229,'[4]36'!$A:$D,4,FALSE)</f>
        <v>0</v>
      </c>
      <c r="D229" s="299">
        <f>VLOOKUP(A229,'[12]30'!$A:$D,4,FALSE)</f>
        <v>0</v>
      </c>
      <c r="E229" s="307" t="str">
        <f t="shared" si="21"/>
        <v/>
      </c>
      <c r="F229" s="306" t="str">
        <f t="shared" si="17"/>
        <v>否</v>
      </c>
      <c r="G229" s="287" t="str">
        <f t="shared" si="18"/>
        <v>项</v>
      </c>
      <c r="H229" s="280">
        <f t="shared" si="19"/>
        <v>7</v>
      </c>
    </row>
    <row r="230" s="280" customFormat="true" ht="36" customHeight="true" spans="1:8">
      <c r="A230" s="298" t="s">
        <v>1823</v>
      </c>
      <c r="B230" s="297" t="s">
        <v>1824</v>
      </c>
      <c r="C230" s="299">
        <f>VLOOKUP(A230,'[4]36'!$A:$D,4,FALSE)</f>
        <v>0</v>
      </c>
      <c r="D230" s="299">
        <f>VLOOKUP(A230,'[12]30'!$A:$D,4,FALSE)</f>
        <v>0</v>
      </c>
      <c r="E230" s="307" t="str">
        <f t="shared" si="21"/>
        <v/>
      </c>
      <c r="F230" s="306" t="str">
        <f t="shared" si="17"/>
        <v>否</v>
      </c>
      <c r="G230" s="287" t="str">
        <f t="shared" si="18"/>
        <v>项</v>
      </c>
      <c r="H230" s="280">
        <f t="shared" si="19"/>
        <v>7</v>
      </c>
    </row>
    <row r="231" s="280" customFormat="true" ht="36" customHeight="true" spans="1:8">
      <c r="A231" s="298" t="s">
        <v>1825</v>
      </c>
      <c r="B231" s="297" t="s">
        <v>1826</v>
      </c>
      <c r="C231" s="299">
        <f>VLOOKUP(A231,'[4]36'!$A:$D,4,FALSE)</f>
        <v>0</v>
      </c>
      <c r="D231" s="299">
        <f>VLOOKUP(A231,'[12]30'!$A:$D,4,FALSE)</f>
        <v>0</v>
      </c>
      <c r="E231" s="307" t="str">
        <f t="shared" si="21"/>
        <v/>
      </c>
      <c r="F231" s="306" t="str">
        <f t="shared" si="17"/>
        <v>否</v>
      </c>
      <c r="G231" s="287" t="str">
        <f t="shared" si="18"/>
        <v>项</v>
      </c>
      <c r="H231" s="280">
        <f t="shared" si="19"/>
        <v>7</v>
      </c>
    </row>
    <row r="232" s="280" customFormat="true" ht="36" customHeight="true" spans="1:8">
      <c r="A232" s="298" t="s">
        <v>1827</v>
      </c>
      <c r="B232" s="297" t="s">
        <v>1828</v>
      </c>
      <c r="C232" s="299">
        <f>VLOOKUP(A232,'[4]36'!$A:$D,4,FALSE)</f>
        <v>0</v>
      </c>
      <c r="D232" s="299">
        <f>VLOOKUP(A232,'[12]30'!$A:$D,4,FALSE)</f>
        <v>0</v>
      </c>
      <c r="E232" s="307" t="str">
        <f t="shared" si="21"/>
        <v/>
      </c>
      <c r="F232" s="306" t="str">
        <f t="shared" si="17"/>
        <v>否</v>
      </c>
      <c r="G232" s="287" t="str">
        <f t="shared" si="18"/>
        <v>项</v>
      </c>
      <c r="H232" s="280">
        <f t="shared" si="19"/>
        <v>7</v>
      </c>
    </row>
    <row r="233" s="280" customFormat="true" ht="36" customHeight="true" spans="1:8">
      <c r="A233" s="298" t="s">
        <v>1829</v>
      </c>
      <c r="B233" s="297" t="s">
        <v>1830</v>
      </c>
      <c r="C233" s="299">
        <f>VLOOKUP(A233,'[4]36'!$A:$D,4,FALSE)</f>
        <v>0</v>
      </c>
      <c r="D233" s="299">
        <f>VLOOKUP(A233,'[12]30'!$A:$D,4,FALSE)</f>
        <v>0</v>
      </c>
      <c r="E233" s="307" t="str">
        <f t="shared" si="21"/>
        <v/>
      </c>
      <c r="F233" s="306" t="str">
        <f t="shared" si="17"/>
        <v>否</v>
      </c>
      <c r="G233" s="287" t="str">
        <f t="shared" si="18"/>
        <v>项</v>
      </c>
      <c r="H233" s="280">
        <f t="shared" si="19"/>
        <v>7</v>
      </c>
    </row>
    <row r="234" s="280" customFormat="true" ht="36" customHeight="true" spans="1:8">
      <c r="A234" s="298" t="s">
        <v>1831</v>
      </c>
      <c r="B234" s="297" t="s">
        <v>1832</v>
      </c>
      <c r="C234" s="299">
        <f>VLOOKUP(A234,'[4]36'!$A:$D,4,FALSE)</f>
        <v>0</v>
      </c>
      <c r="D234" s="299">
        <f>VLOOKUP(A234,'[12]30'!$A:$D,4,FALSE)</f>
        <v>0</v>
      </c>
      <c r="E234" s="307" t="str">
        <f t="shared" si="21"/>
        <v/>
      </c>
      <c r="F234" s="306" t="str">
        <f t="shared" si="17"/>
        <v>否</v>
      </c>
      <c r="G234" s="287" t="str">
        <f t="shared" si="18"/>
        <v>项</v>
      </c>
      <c r="H234" s="280">
        <f t="shared" si="19"/>
        <v>7</v>
      </c>
    </row>
    <row r="235" s="280" customFormat="true" ht="36" customHeight="true" spans="1:8">
      <c r="A235" s="298" t="s">
        <v>1833</v>
      </c>
      <c r="B235" s="297" t="s">
        <v>1834</v>
      </c>
      <c r="C235" s="299">
        <f>VLOOKUP(A235,'[4]36'!$A:$D,4,FALSE)</f>
        <v>0</v>
      </c>
      <c r="D235" s="299">
        <f>VLOOKUP(A235,'[12]30'!$A:$D,4,FALSE)</f>
        <v>0</v>
      </c>
      <c r="E235" s="307" t="str">
        <f t="shared" si="21"/>
        <v/>
      </c>
      <c r="F235" s="306" t="str">
        <f t="shared" si="17"/>
        <v>否</v>
      </c>
      <c r="G235" s="287" t="str">
        <f t="shared" si="18"/>
        <v>项</v>
      </c>
      <c r="H235" s="280">
        <f t="shared" si="19"/>
        <v>7</v>
      </c>
    </row>
    <row r="236" s="280" customFormat="true" ht="36" customHeight="true" spans="1:8">
      <c r="A236" s="298" t="s">
        <v>1835</v>
      </c>
      <c r="B236" s="297" t="s">
        <v>1836</v>
      </c>
      <c r="C236" s="299">
        <f>VLOOKUP(A236,'[4]36'!$A:$D,4,FALSE)</f>
        <v>0</v>
      </c>
      <c r="D236" s="299">
        <f>VLOOKUP(A236,'[12]30'!$A:$D,4,FALSE)</f>
        <v>0</v>
      </c>
      <c r="E236" s="307" t="str">
        <f t="shared" si="21"/>
        <v/>
      </c>
      <c r="F236" s="306" t="str">
        <f t="shared" si="17"/>
        <v>否</v>
      </c>
      <c r="G236" s="287" t="str">
        <f t="shared" si="18"/>
        <v>项</v>
      </c>
      <c r="H236" s="280">
        <f t="shared" si="19"/>
        <v>7</v>
      </c>
    </row>
    <row r="237" s="280" customFormat="true" ht="36" customHeight="true" spans="1:8">
      <c r="A237" s="298" t="s">
        <v>1837</v>
      </c>
      <c r="B237" s="297" t="s">
        <v>1838</v>
      </c>
      <c r="C237" s="299">
        <f>VLOOKUP(A237,'[4]36'!$A:$D,4,FALSE)</f>
        <v>0</v>
      </c>
      <c r="D237" s="299">
        <f>VLOOKUP(A237,'[12]30'!$A:$D,4,FALSE)</f>
        <v>200</v>
      </c>
      <c r="E237" s="307" t="str">
        <f t="shared" si="21"/>
        <v/>
      </c>
      <c r="F237" s="306" t="str">
        <f t="shared" si="17"/>
        <v>是</v>
      </c>
      <c r="G237" s="287" t="str">
        <f t="shared" si="18"/>
        <v>项</v>
      </c>
      <c r="H237" s="280">
        <f t="shared" si="19"/>
        <v>7</v>
      </c>
    </row>
    <row r="238" s="280" customFormat="true" ht="36" customHeight="true" spans="1:8">
      <c r="A238" s="298" t="s">
        <v>1839</v>
      </c>
      <c r="B238" s="297" t="s">
        <v>1840</v>
      </c>
      <c r="C238" s="299">
        <f>VLOOKUP(A238,'[4]36'!$A:$D,4,FALSE)</f>
        <v>0</v>
      </c>
      <c r="D238" s="299">
        <f>VLOOKUP(A238,'[12]30'!$A:$D,4,FALSE)</f>
        <v>0</v>
      </c>
      <c r="E238" s="307" t="str">
        <f t="shared" si="21"/>
        <v/>
      </c>
      <c r="F238" s="306" t="str">
        <f t="shared" si="17"/>
        <v>否</v>
      </c>
      <c r="G238" s="287" t="str">
        <f t="shared" si="18"/>
        <v>项</v>
      </c>
      <c r="H238" s="280">
        <f t="shared" si="19"/>
        <v>7</v>
      </c>
    </row>
    <row r="239" s="280" customFormat="true" ht="36" customHeight="true" spans="1:8">
      <c r="A239" s="308" t="s">
        <v>1841</v>
      </c>
      <c r="B239" s="295" t="s">
        <v>1842</v>
      </c>
      <c r="C239" s="296">
        <f>VLOOKUP(A239,'[4]36'!$A:$D,4,FALSE)</f>
        <v>0</v>
      </c>
      <c r="D239" s="296">
        <f>VLOOKUP(A239,'[12]30'!$A:$D,4,FALSE)</f>
        <v>0</v>
      </c>
      <c r="E239" s="305" t="str">
        <f t="shared" si="21"/>
        <v/>
      </c>
      <c r="F239" s="306" t="str">
        <f t="shared" si="17"/>
        <v>是</v>
      </c>
      <c r="G239" s="287" t="str">
        <f t="shared" si="18"/>
        <v>类</v>
      </c>
      <c r="H239" s="280">
        <f t="shared" si="19"/>
        <v>3</v>
      </c>
    </row>
    <row r="240" s="280" customFormat="true" ht="36" customHeight="true" spans="1:8">
      <c r="A240" s="308" t="s">
        <v>1843</v>
      </c>
      <c r="B240" s="295" t="s">
        <v>1844</v>
      </c>
      <c r="C240" s="296">
        <f>VLOOKUP(A240,'[4]36'!$A:$D,4,FALSE)</f>
        <v>0</v>
      </c>
      <c r="D240" s="296">
        <f>VLOOKUP(A240,'[12]30'!$A:$D,4,FALSE)</f>
        <v>0</v>
      </c>
      <c r="E240" s="305" t="str">
        <f t="shared" si="21"/>
        <v/>
      </c>
      <c r="F240" s="306" t="str">
        <f t="shared" si="17"/>
        <v>否</v>
      </c>
      <c r="G240" s="287" t="str">
        <f t="shared" si="18"/>
        <v>款</v>
      </c>
      <c r="H240" s="280">
        <f t="shared" si="19"/>
        <v>5</v>
      </c>
    </row>
    <row r="241" s="280" customFormat="true" ht="36" customHeight="true" spans="1:8">
      <c r="A241" s="309" t="s">
        <v>1845</v>
      </c>
      <c r="B241" s="297" t="s">
        <v>1846</v>
      </c>
      <c r="C241" s="299">
        <f>VLOOKUP(A241,'[4]36'!$A:$D,4,FALSE)</f>
        <v>0</v>
      </c>
      <c r="D241" s="299">
        <f>VLOOKUP(A241,'[12]30'!$A:$D,4,FALSE)</f>
        <v>0</v>
      </c>
      <c r="E241" s="307" t="str">
        <f t="shared" ref="E241:E253" si="22">IF(C241&gt;0,D241/C241-1,IF(C241&lt;0,-(D241/C241-1),""))</f>
        <v/>
      </c>
      <c r="F241" s="306" t="str">
        <f t="shared" si="17"/>
        <v>否</v>
      </c>
      <c r="G241" s="287" t="str">
        <f t="shared" si="18"/>
        <v>项</v>
      </c>
      <c r="H241" s="280">
        <f t="shared" si="19"/>
        <v>7</v>
      </c>
    </row>
    <row r="242" s="280" customFormat="true" ht="36" customHeight="true" spans="1:8">
      <c r="A242" s="309" t="s">
        <v>1847</v>
      </c>
      <c r="B242" s="297" t="s">
        <v>1848</v>
      </c>
      <c r="C242" s="299">
        <f>VLOOKUP(A242,'[4]36'!$A:$D,4,FALSE)</f>
        <v>0</v>
      </c>
      <c r="D242" s="299">
        <f>VLOOKUP(A242,'[12]30'!$A:$D,4,FALSE)</f>
        <v>0</v>
      </c>
      <c r="E242" s="307" t="str">
        <f t="shared" si="22"/>
        <v/>
      </c>
      <c r="F242" s="306" t="str">
        <f t="shared" si="17"/>
        <v>否</v>
      </c>
      <c r="G242" s="287" t="str">
        <f t="shared" si="18"/>
        <v>项</v>
      </c>
      <c r="H242" s="280">
        <f t="shared" si="19"/>
        <v>7</v>
      </c>
    </row>
    <row r="243" s="280" customFormat="true" ht="36" customHeight="true" spans="1:8">
      <c r="A243" s="309" t="s">
        <v>1849</v>
      </c>
      <c r="B243" s="297" t="s">
        <v>1850</v>
      </c>
      <c r="C243" s="299">
        <f>VLOOKUP(A243,'[4]36'!$A:$D,4,FALSE)</f>
        <v>0</v>
      </c>
      <c r="D243" s="299">
        <f>VLOOKUP(A243,'[12]30'!$A:$D,4,FALSE)</f>
        <v>0</v>
      </c>
      <c r="E243" s="307" t="str">
        <f t="shared" si="22"/>
        <v/>
      </c>
      <c r="F243" s="306" t="str">
        <f t="shared" si="17"/>
        <v>否</v>
      </c>
      <c r="G243" s="287" t="str">
        <f t="shared" si="18"/>
        <v>项</v>
      </c>
      <c r="H243" s="280">
        <f t="shared" si="19"/>
        <v>7</v>
      </c>
    </row>
    <row r="244" s="280" customFormat="true" ht="36" customHeight="true" spans="1:8">
      <c r="A244" s="309" t="s">
        <v>1851</v>
      </c>
      <c r="B244" s="297" t="s">
        <v>1852</v>
      </c>
      <c r="C244" s="299">
        <f>VLOOKUP(A244,'[4]36'!$A:$D,4,FALSE)</f>
        <v>0</v>
      </c>
      <c r="D244" s="299">
        <f>VLOOKUP(A244,'[12]30'!$A:$D,4,FALSE)</f>
        <v>0</v>
      </c>
      <c r="E244" s="307" t="str">
        <f t="shared" si="22"/>
        <v/>
      </c>
      <c r="F244" s="306" t="str">
        <f t="shared" si="17"/>
        <v>否</v>
      </c>
      <c r="G244" s="287" t="str">
        <f t="shared" si="18"/>
        <v>项</v>
      </c>
      <c r="H244" s="280">
        <f t="shared" si="19"/>
        <v>7</v>
      </c>
    </row>
    <row r="245" s="280" customFormat="true" ht="36" customHeight="true" spans="1:8">
      <c r="A245" s="309" t="s">
        <v>1853</v>
      </c>
      <c r="B245" s="297" t="s">
        <v>1854</v>
      </c>
      <c r="C245" s="299">
        <f>VLOOKUP(A245,'[4]36'!$A:$D,4,FALSE)</f>
        <v>0</v>
      </c>
      <c r="D245" s="299">
        <f>VLOOKUP(A245,'[12]30'!$A:$D,4,FALSE)</f>
        <v>0</v>
      </c>
      <c r="E245" s="307" t="str">
        <f t="shared" si="22"/>
        <v/>
      </c>
      <c r="F245" s="306" t="str">
        <f t="shared" si="17"/>
        <v>否</v>
      </c>
      <c r="G245" s="287" t="str">
        <f t="shared" si="18"/>
        <v>项</v>
      </c>
      <c r="H245" s="280">
        <f t="shared" si="19"/>
        <v>7</v>
      </c>
    </row>
    <row r="246" s="280" customFormat="true" ht="36" customHeight="true" spans="1:8">
      <c r="A246" s="309" t="s">
        <v>1855</v>
      </c>
      <c r="B246" s="297" t="s">
        <v>1856</v>
      </c>
      <c r="C246" s="299">
        <f>VLOOKUP(A246,'[4]36'!$A:$D,4,FALSE)</f>
        <v>0</v>
      </c>
      <c r="D246" s="299">
        <f>VLOOKUP(A246,'[12]30'!$A:$D,4,FALSE)</f>
        <v>0</v>
      </c>
      <c r="E246" s="307" t="str">
        <f t="shared" si="22"/>
        <v/>
      </c>
      <c r="F246" s="306" t="str">
        <f t="shared" si="17"/>
        <v>否</v>
      </c>
      <c r="G246" s="287" t="str">
        <f t="shared" si="18"/>
        <v>项</v>
      </c>
      <c r="H246" s="280">
        <f t="shared" si="19"/>
        <v>7</v>
      </c>
    </row>
    <row r="247" s="280" customFormat="true" ht="36" customHeight="true" spans="1:8">
      <c r="A247" s="309" t="s">
        <v>1857</v>
      </c>
      <c r="B247" s="297" t="s">
        <v>1858</v>
      </c>
      <c r="C247" s="299">
        <f>VLOOKUP(A247,'[4]36'!$A:$D,4,FALSE)</f>
        <v>0</v>
      </c>
      <c r="D247" s="299">
        <f>VLOOKUP(A247,'[12]30'!$A:$D,4,FALSE)</f>
        <v>0</v>
      </c>
      <c r="E247" s="307" t="str">
        <f t="shared" si="22"/>
        <v/>
      </c>
      <c r="F247" s="306" t="str">
        <f t="shared" si="17"/>
        <v>否</v>
      </c>
      <c r="G247" s="287" t="str">
        <f t="shared" si="18"/>
        <v>项</v>
      </c>
      <c r="H247" s="280">
        <f t="shared" si="19"/>
        <v>7</v>
      </c>
    </row>
    <row r="248" s="280" customFormat="true" ht="36" customHeight="true" spans="1:8">
      <c r="A248" s="309" t="s">
        <v>1859</v>
      </c>
      <c r="B248" s="297" t="s">
        <v>1860</v>
      </c>
      <c r="C248" s="299">
        <f>VLOOKUP(A248,'[4]36'!$A:$D,4,FALSE)</f>
        <v>0</v>
      </c>
      <c r="D248" s="299">
        <f>VLOOKUP(A248,'[12]30'!$A:$D,4,FALSE)</f>
        <v>0</v>
      </c>
      <c r="E248" s="307" t="str">
        <f t="shared" si="22"/>
        <v/>
      </c>
      <c r="F248" s="306" t="str">
        <f t="shared" si="17"/>
        <v>否</v>
      </c>
      <c r="G248" s="287" t="str">
        <f t="shared" si="18"/>
        <v>项</v>
      </c>
      <c r="H248" s="280">
        <f t="shared" si="19"/>
        <v>7</v>
      </c>
    </row>
    <row r="249" s="280" customFormat="true" ht="36" customHeight="true" spans="1:8">
      <c r="A249" s="309" t="s">
        <v>1861</v>
      </c>
      <c r="B249" s="297" t="s">
        <v>1862</v>
      </c>
      <c r="C249" s="299">
        <f>VLOOKUP(A249,'[4]36'!$A:$D,4,FALSE)</f>
        <v>0</v>
      </c>
      <c r="D249" s="299">
        <f>VLOOKUP(A249,'[12]30'!$A:$D,4,FALSE)</f>
        <v>0</v>
      </c>
      <c r="E249" s="307" t="str">
        <f t="shared" si="22"/>
        <v/>
      </c>
      <c r="F249" s="306" t="str">
        <f t="shared" si="17"/>
        <v>否</v>
      </c>
      <c r="G249" s="287" t="str">
        <f t="shared" si="18"/>
        <v>项</v>
      </c>
      <c r="H249" s="280">
        <f t="shared" si="19"/>
        <v>7</v>
      </c>
    </row>
    <row r="250" s="280" customFormat="true" ht="36" customHeight="true" spans="1:8">
      <c r="A250" s="309" t="s">
        <v>1863</v>
      </c>
      <c r="B250" s="297" t="s">
        <v>1864</v>
      </c>
      <c r="C250" s="299">
        <f>VLOOKUP(A250,'[4]36'!$A:$D,4,FALSE)</f>
        <v>0</v>
      </c>
      <c r="D250" s="299">
        <f>VLOOKUP(A250,'[12]30'!$A:$D,4,FALSE)</f>
        <v>0</v>
      </c>
      <c r="E250" s="307" t="str">
        <f t="shared" si="22"/>
        <v/>
      </c>
      <c r="F250" s="306" t="str">
        <f t="shared" si="17"/>
        <v>否</v>
      </c>
      <c r="G250" s="287" t="str">
        <f t="shared" si="18"/>
        <v>项</v>
      </c>
      <c r="H250" s="280">
        <f t="shared" si="19"/>
        <v>7</v>
      </c>
    </row>
    <row r="251" s="280" customFormat="true" ht="36" customHeight="true" spans="1:8">
      <c r="A251" s="309" t="s">
        <v>1865</v>
      </c>
      <c r="B251" s="297" t="s">
        <v>1866</v>
      </c>
      <c r="C251" s="299">
        <f>VLOOKUP(A251,'[4]36'!$A:$D,4,FALSE)</f>
        <v>0</v>
      </c>
      <c r="D251" s="299">
        <f>VLOOKUP(A251,'[12]30'!$A:$D,4,FALSE)</f>
        <v>0</v>
      </c>
      <c r="E251" s="307" t="str">
        <f t="shared" si="22"/>
        <v/>
      </c>
      <c r="F251" s="306" t="str">
        <f t="shared" si="17"/>
        <v>否</v>
      </c>
      <c r="G251" s="287" t="str">
        <f t="shared" si="18"/>
        <v>项</v>
      </c>
      <c r="H251" s="280">
        <f t="shared" si="19"/>
        <v>7</v>
      </c>
    </row>
    <row r="252" s="280" customFormat="true" ht="36" customHeight="true" spans="1:8">
      <c r="A252" s="309" t="s">
        <v>1867</v>
      </c>
      <c r="B252" s="297" t="s">
        <v>1868</v>
      </c>
      <c r="C252" s="299">
        <f>VLOOKUP(A252,'[4]36'!$A:$D,4,FALSE)</f>
        <v>0</v>
      </c>
      <c r="D252" s="299">
        <f>VLOOKUP(A252,'[12]30'!$A:$D,4,FALSE)</f>
        <v>0</v>
      </c>
      <c r="E252" s="307" t="str">
        <f t="shared" si="22"/>
        <v/>
      </c>
      <c r="F252" s="306" t="str">
        <f t="shared" si="17"/>
        <v>否</v>
      </c>
      <c r="G252" s="287" t="str">
        <f t="shared" si="18"/>
        <v>项</v>
      </c>
      <c r="H252" s="280">
        <f t="shared" si="19"/>
        <v>7</v>
      </c>
    </row>
    <row r="253" s="280" customFormat="true" ht="36" customHeight="true" spans="1:8">
      <c r="A253" s="308" t="s">
        <v>1869</v>
      </c>
      <c r="B253" s="295" t="s">
        <v>1870</v>
      </c>
      <c r="C253" s="296">
        <f>VLOOKUP(A253,'[4]36'!$A:$D,4,FALSE)</f>
        <v>0</v>
      </c>
      <c r="D253" s="296">
        <f>VLOOKUP(A253,'[12]30'!$A:$D,4,FALSE)</f>
        <v>0</v>
      </c>
      <c r="E253" s="305" t="str">
        <f t="shared" si="22"/>
        <v/>
      </c>
      <c r="F253" s="306" t="str">
        <f t="shared" si="17"/>
        <v>否</v>
      </c>
      <c r="G253" s="287" t="str">
        <f t="shared" si="18"/>
        <v>款</v>
      </c>
      <c r="H253" s="280">
        <f t="shared" si="19"/>
        <v>5</v>
      </c>
    </row>
    <row r="254" s="280" customFormat="true" ht="36" customHeight="true" spans="1:8">
      <c r="A254" s="309" t="s">
        <v>1871</v>
      </c>
      <c r="B254" s="297" t="s">
        <v>1872</v>
      </c>
      <c r="C254" s="299">
        <f>VLOOKUP(A254,'[4]36'!$A:$D,4,FALSE)</f>
        <v>0</v>
      </c>
      <c r="D254" s="299">
        <f>VLOOKUP(A254,'[12]30'!$A:$D,4,FALSE)</f>
        <v>0</v>
      </c>
      <c r="E254" s="307" t="str">
        <f t="shared" ref="E254:E269" si="23">IF(C254&gt;0,D254/C254-1,IF(C254&lt;0,-(D254/C254-1),""))</f>
        <v/>
      </c>
      <c r="F254" s="306" t="str">
        <f t="shared" si="17"/>
        <v>否</v>
      </c>
      <c r="G254" s="287" t="str">
        <f t="shared" si="18"/>
        <v>项</v>
      </c>
      <c r="H254" s="280">
        <f t="shared" si="19"/>
        <v>7</v>
      </c>
    </row>
    <row r="255" s="280" customFormat="true" ht="36" customHeight="true" spans="1:8">
      <c r="A255" s="309" t="s">
        <v>1873</v>
      </c>
      <c r="B255" s="297" t="s">
        <v>1874</v>
      </c>
      <c r="C255" s="299">
        <f>VLOOKUP(A255,'[4]36'!$A:$D,4,FALSE)</f>
        <v>0</v>
      </c>
      <c r="D255" s="299">
        <f>VLOOKUP(A255,'[12]30'!$A:$D,4,FALSE)</f>
        <v>0</v>
      </c>
      <c r="E255" s="307" t="str">
        <f t="shared" si="23"/>
        <v/>
      </c>
      <c r="F255" s="306" t="str">
        <f t="shared" si="17"/>
        <v>否</v>
      </c>
      <c r="G255" s="287" t="str">
        <f t="shared" si="18"/>
        <v>项</v>
      </c>
      <c r="H255" s="280">
        <f t="shared" si="19"/>
        <v>7</v>
      </c>
    </row>
    <row r="256" s="280" customFormat="true" ht="36" customHeight="true" spans="1:8">
      <c r="A256" s="309" t="s">
        <v>1875</v>
      </c>
      <c r="B256" s="297" t="s">
        <v>1876</v>
      </c>
      <c r="C256" s="299">
        <f>VLOOKUP(A256,'[4]36'!$A:$D,4,FALSE)</f>
        <v>0</v>
      </c>
      <c r="D256" s="299">
        <f>VLOOKUP(A256,'[12]30'!$A:$D,4,FALSE)</f>
        <v>0</v>
      </c>
      <c r="E256" s="307" t="str">
        <f t="shared" si="23"/>
        <v/>
      </c>
      <c r="F256" s="306" t="str">
        <f t="shared" si="17"/>
        <v>否</v>
      </c>
      <c r="G256" s="287" t="str">
        <f t="shared" si="18"/>
        <v>项</v>
      </c>
      <c r="H256" s="280">
        <f t="shared" si="19"/>
        <v>7</v>
      </c>
    </row>
    <row r="257" s="280" customFormat="true" ht="36" customHeight="true" spans="1:8">
      <c r="A257" s="309" t="s">
        <v>1877</v>
      </c>
      <c r="B257" s="297" t="s">
        <v>1878</v>
      </c>
      <c r="C257" s="299">
        <f>VLOOKUP(A257,'[4]36'!$A:$D,4,FALSE)</f>
        <v>0</v>
      </c>
      <c r="D257" s="299">
        <f>VLOOKUP(A257,'[12]30'!$A:$D,4,FALSE)</f>
        <v>0</v>
      </c>
      <c r="E257" s="307" t="str">
        <f t="shared" si="23"/>
        <v/>
      </c>
      <c r="F257" s="306" t="str">
        <f t="shared" si="17"/>
        <v>否</v>
      </c>
      <c r="G257" s="287" t="str">
        <f t="shared" si="18"/>
        <v>项</v>
      </c>
      <c r="H257" s="280">
        <f t="shared" si="19"/>
        <v>7</v>
      </c>
    </row>
    <row r="258" s="280" customFormat="true" ht="36" customHeight="true" spans="1:8">
      <c r="A258" s="309" t="s">
        <v>1879</v>
      </c>
      <c r="B258" s="297" t="s">
        <v>1880</v>
      </c>
      <c r="C258" s="299">
        <f>VLOOKUP(A258,'[4]36'!$A:$D,4,FALSE)</f>
        <v>0</v>
      </c>
      <c r="D258" s="299">
        <f>VLOOKUP(A258,'[12]30'!$A:$D,4,FALSE)</f>
        <v>0</v>
      </c>
      <c r="E258" s="307" t="str">
        <f t="shared" si="23"/>
        <v/>
      </c>
      <c r="F258" s="306" t="str">
        <f t="shared" si="17"/>
        <v>否</v>
      </c>
      <c r="G258" s="287" t="str">
        <f t="shared" si="18"/>
        <v>项</v>
      </c>
      <c r="H258" s="280">
        <f t="shared" si="19"/>
        <v>7</v>
      </c>
    </row>
    <row r="259" s="280" customFormat="true" ht="36" customHeight="true" spans="1:8">
      <c r="A259" s="309" t="s">
        <v>1881</v>
      </c>
      <c r="B259" s="297" t="s">
        <v>1882</v>
      </c>
      <c r="C259" s="299">
        <f>VLOOKUP(A259,'[4]36'!$A:$D,4,FALSE)</f>
        <v>0</v>
      </c>
      <c r="D259" s="299">
        <f>VLOOKUP(A259,'[12]30'!$A:$D,4,FALSE)</f>
        <v>0</v>
      </c>
      <c r="E259" s="307" t="str">
        <f t="shared" si="23"/>
        <v/>
      </c>
      <c r="F259" s="306" t="str">
        <f t="shared" si="17"/>
        <v>否</v>
      </c>
      <c r="G259" s="287" t="str">
        <f t="shared" si="18"/>
        <v>项</v>
      </c>
      <c r="H259" s="280">
        <f t="shared" si="19"/>
        <v>7</v>
      </c>
    </row>
    <row r="260" s="280" customFormat="true" ht="36" customHeight="true" spans="1:8">
      <c r="A260" s="298"/>
      <c r="B260" s="297"/>
      <c r="C260" s="296"/>
      <c r="D260" s="296"/>
      <c r="E260" s="305" t="str">
        <f t="shared" si="23"/>
        <v/>
      </c>
      <c r="F260" s="306" t="str">
        <f>IF(LEN(A260)=3,"是",IF(B260&lt;&gt;"",IF(SUM(C260:D260)&lt;&gt;0,"是","否"),"是"))</f>
        <v>是</v>
      </c>
      <c r="G260" s="287"/>
      <c r="H260" s="280">
        <f t="shared" si="19"/>
        <v>0</v>
      </c>
    </row>
    <row r="261" s="280" customFormat="true" ht="36" customHeight="true" spans="1:8">
      <c r="A261" s="310"/>
      <c r="B261" s="311" t="s">
        <v>1903</v>
      </c>
      <c r="C261" s="296">
        <f>SUM(C4,C20,C32,C43,C98,C122,C174,C178,C204,C221,C239)</f>
        <v>320155</v>
      </c>
      <c r="D261" s="296">
        <f>SUM(D4,D20,D32,D43,D98,D122,D174,D178,D204,D221,D239)</f>
        <v>188323</v>
      </c>
      <c r="E261" s="305">
        <f t="shared" si="23"/>
        <v>-0.412</v>
      </c>
      <c r="F261" s="306" t="str">
        <f>IF(LEN(A261)=3,"是",IF(B261&lt;&gt;"",IF(SUM(C261:D261)&lt;&gt;0,"是","否"),"是"))</f>
        <v>是</v>
      </c>
      <c r="G261" s="287"/>
      <c r="H261" s="280">
        <f>LEN(A261)</f>
        <v>0</v>
      </c>
    </row>
    <row r="262" s="280" customFormat="true" ht="36" customHeight="true" spans="1:8">
      <c r="A262" s="312" t="s">
        <v>1884</v>
      </c>
      <c r="B262" s="313" t="s">
        <v>97</v>
      </c>
      <c r="C262" s="296">
        <f>VLOOKUP(A262,'[4]36'!$A:$D,4,FALSE)</f>
        <v>132062</v>
      </c>
      <c r="D262" s="296">
        <f>SUM(D263)</f>
        <v>87648</v>
      </c>
      <c r="E262" s="305">
        <f t="shared" si="23"/>
        <v>-0.336</v>
      </c>
      <c r="F262" s="306" t="str">
        <f t="shared" ref="F261:F271" si="24">IF(LEN(A262)=3,"是",IF(B262&lt;&gt;"",IF(SUM(C262:D262)&lt;&gt;0,"是","否"),"是"))</f>
        <v>是</v>
      </c>
      <c r="G262" s="287"/>
      <c r="H262" s="280">
        <f>LEN(A262)</f>
        <v>3</v>
      </c>
    </row>
    <row r="263" s="280" customFormat="true" ht="36" customHeight="true" spans="1:8">
      <c r="A263" s="312" t="s">
        <v>1885</v>
      </c>
      <c r="B263" s="314" t="s">
        <v>1886</v>
      </c>
      <c r="C263" s="296">
        <f>SUM(C264:C265)</f>
        <v>132062</v>
      </c>
      <c r="D263" s="296">
        <f>SUM(D264:D265)</f>
        <v>87648</v>
      </c>
      <c r="E263" s="305">
        <f t="shared" si="23"/>
        <v>-0.336</v>
      </c>
      <c r="F263" s="306" t="str">
        <f t="shared" si="24"/>
        <v>是</v>
      </c>
      <c r="G263" s="287"/>
      <c r="H263" s="280">
        <f>LEN(A263)</f>
        <v>5</v>
      </c>
    </row>
    <row r="264" s="280" customFormat="true" ht="36" customHeight="true" spans="1:8">
      <c r="A264" s="315" t="s">
        <v>1904</v>
      </c>
      <c r="B264" s="314" t="s">
        <v>1905</v>
      </c>
      <c r="C264" s="299">
        <f>VLOOKUP(A264,'[4]36'!$A:$D,4,FALSE)</f>
        <v>16295</v>
      </c>
      <c r="D264" s="299">
        <f>VLOOKUP(A264,'[12]30'!$A:$D,4,FALSE)</f>
        <v>42243</v>
      </c>
      <c r="E264" s="307">
        <f t="shared" si="23"/>
        <v>1.592</v>
      </c>
      <c r="F264" s="306" t="str">
        <f t="shared" si="24"/>
        <v>是</v>
      </c>
      <c r="G264" s="287"/>
      <c r="H264" s="280">
        <f>LEN(A264)</f>
        <v>7</v>
      </c>
    </row>
    <row r="265" s="280" customFormat="true" ht="36" customHeight="true" spans="1:8">
      <c r="A265" s="316" t="s">
        <v>1887</v>
      </c>
      <c r="B265" s="317" t="s">
        <v>1888</v>
      </c>
      <c r="C265" s="299">
        <f>VLOOKUP(A265,'[4]36'!$A:$D,4,FALSE)</f>
        <v>115767</v>
      </c>
      <c r="D265" s="299">
        <v>45405</v>
      </c>
      <c r="E265" s="307">
        <f t="shared" si="23"/>
        <v>-0.608</v>
      </c>
      <c r="F265" s="306" t="str">
        <f t="shared" si="24"/>
        <v>是</v>
      </c>
      <c r="H265" s="280">
        <f>LEN(A265)</f>
        <v>7</v>
      </c>
    </row>
    <row r="266" s="280" customFormat="true" ht="36" customHeight="true" spans="1:8">
      <c r="A266" s="315" t="s">
        <v>1906</v>
      </c>
      <c r="B266" s="314" t="s">
        <v>1892</v>
      </c>
      <c r="C266" s="296">
        <v>194584</v>
      </c>
      <c r="D266" s="296">
        <v>197840</v>
      </c>
      <c r="E266" s="307">
        <f t="shared" si="23"/>
        <v>0.017</v>
      </c>
      <c r="F266" s="306" t="str">
        <f t="shared" si="24"/>
        <v>是</v>
      </c>
      <c r="G266" s="287"/>
      <c r="H266" s="280">
        <f t="shared" ref="H266:H271" si="25">LEN(A266)</f>
        <v>6</v>
      </c>
    </row>
    <row r="267" s="280" customFormat="true" ht="36" customHeight="true" spans="1:8">
      <c r="A267" s="315" t="s">
        <v>1893</v>
      </c>
      <c r="B267" s="314" t="s">
        <v>1894</v>
      </c>
      <c r="C267" s="296">
        <f>VLOOKUP(A267,'[4]36'!$A:$D,4,FALSE)</f>
        <v>0</v>
      </c>
      <c r="D267" s="296">
        <f>VLOOKUP(A267,'[12]30'!$A:$D,4,FALSE)</f>
        <v>0</v>
      </c>
      <c r="E267" s="305" t="str">
        <f t="shared" si="23"/>
        <v/>
      </c>
      <c r="F267" s="306" t="str">
        <f t="shared" si="24"/>
        <v>否</v>
      </c>
      <c r="G267" s="287"/>
      <c r="H267" s="280">
        <f t="shared" si="25"/>
        <v>5</v>
      </c>
    </row>
    <row r="268" ht="36" customHeight="true" spans="1:8">
      <c r="A268" s="315" t="s">
        <v>1907</v>
      </c>
      <c r="B268" s="318" t="s">
        <v>1908</v>
      </c>
      <c r="C268" s="296">
        <f>VLOOKUP(A268,'[4]36'!$A:$D,4,FALSE)</f>
        <v>303600</v>
      </c>
      <c r="D268" s="296">
        <f>VLOOKUP(A268,'[12]30'!$A:$D,4,FALSE)</f>
        <v>556200</v>
      </c>
      <c r="E268" s="305">
        <f t="shared" si="23"/>
        <v>0.832</v>
      </c>
      <c r="F268" s="306" t="str">
        <f t="shared" si="24"/>
        <v>是</v>
      </c>
      <c r="G268" s="287"/>
      <c r="H268" s="280">
        <f t="shared" si="25"/>
        <v>5</v>
      </c>
    </row>
    <row r="269" ht="36" customHeight="true" spans="1:8">
      <c r="A269" s="312" t="s">
        <v>1895</v>
      </c>
      <c r="B269" s="319" t="s">
        <v>1896</v>
      </c>
      <c r="C269" s="296">
        <f>VLOOKUP(A269,'[4]36'!$A:$D,4,FALSE)</f>
        <v>93400</v>
      </c>
      <c r="D269" s="296">
        <f>VLOOKUP(A269,'[12]30'!$A:$D,4,FALSE)</f>
        <v>256760</v>
      </c>
      <c r="E269" s="305">
        <f t="shared" si="23"/>
        <v>1.749</v>
      </c>
      <c r="F269" s="306" t="str">
        <f t="shared" si="24"/>
        <v>是</v>
      </c>
      <c r="G269" s="287"/>
      <c r="H269" s="280">
        <f t="shared" si="25"/>
        <v>3</v>
      </c>
    </row>
    <row r="270" ht="36" customHeight="true" spans="1:8">
      <c r="A270" s="312"/>
      <c r="B270" s="319" t="s">
        <v>1909</v>
      </c>
      <c r="C270" s="296" t="s">
        <v>108</v>
      </c>
      <c r="D270" s="296" t="s">
        <v>108</v>
      </c>
      <c r="E270" s="305" t="s">
        <v>108</v>
      </c>
      <c r="F270" s="306" t="str">
        <f t="shared" si="24"/>
        <v>否</v>
      </c>
      <c r="G270" s="287"/>
      <c r="H270" s="280">
        <f t="shared" si="25"/>
        <v>0</v>
      </c>
    </row>
    <row r="271" ht="36" customHeight="true" spans="1:8">
      <c r="A271" s="320"/>
      <c r="B271" s="321" t="s">
        <v>104</v>
      </c>
      <c r="C271" s="82">
        <f>SUM(C261:C262,C266:C270)</f>
        <v>1043801</v>
      </c>
      <c r="D271" s="82">
        <f>SUM(D261:D262,D266:D270)</f>
        <v>1286771</v>
      </c>
      <c r="E271" s="305">
        <f>IF(C271&gt;0,D271/C271-1,IF(C271&lt;0,-(D271/C271-1),""))</f>
        <v>0.233</v>
      </c>
      <c r="F271" s="306" t="str">
        <f t="shared" si="24"/>
        <v>是</v>
      </c>
      <c r="G271" s="287"/>
      <c r="H271" s="280">
        <f t="shared" si="25"/>
        <v>0</v>
      </c>
    </row>
    <row r="272" spans="3:4">
      <c r="C272" s="322"/>
      <c r="D272" s="322"/>
    </row>
    <row r="273" spans="3:4">
      <c r="C273" s="322"/>
      <c r="D273" s="322"/>
    </row>
    <row r="274" spans="3:4">
      <c r="C274" s="322"/>
      <c r="D274" s="322"/>
    </row>
  </sheetData>
  <autoFilter ref="A3:H271">
    <extLst/>
  </autoFilter>
  <mergeCells count="1">
    <mergeCell ref="B1:E1"/>
  </mergeCells>
  <conditionalFormatting sqref="B268">
    <cfRule type="expression" dxfId="1" priority="10" stopIfTrue="1">
      <formula>"len($A:$A)=3"</formula>
    </cfRule>
  </conditionalFormatting>
  <conditionalFormatting sqref="B269:B270">
    <cfRule type="expression" dxfId="1" priority="8"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5"/>
  <sheetViews>
    <sheetView showGridLines="0" showZeros="0" tabSelected="1" view="pageBreakPreview" zoomScaleNormal="100" zoomScaleSheetLayoutView="100" workbookViewId="0">
      <selection activeCell="H12" sqref="H12"/>
    </sheetView>
  </sheetViews>
  <sheetFormatPr defaultColWidth="9" defaultRowHeight="13.5" outlineLevelCol="4"/>
  <cols>
    <col min="1" max="1" width="52.1333333333333" style="263" customWidth="true"/>
    <col min="2" max="4" width="20.6333333333333" customWidth="true"/>
    <col min="5" max="5" width="9" hidden="true" customWidth="true"/>
  </cols>
  <sheetData>
    <row r="1" s="262" customFormat="true" ht="45" customHeight="true" spans="1:5">
      <c r="A1" s="264" t="s">
        <v>1910</v>
      </c>
      <c r="B1" s="264"/>
      <c r="C1" s="264"/>
      <c r="D1" s="264"/>
      <c r="E1" s="276"/>
    </row>
    <row r="2" ht="20.1" customHeight="true" spans="1:5">
      <c r="A2" s="265"/>
      <c r="B2" s="266"/>
      <c r="C2" s="267"/>
      <c r="D2" s="267" t="s">
        <v>3</v>
      </c>
      <c r="E2" s="263"/>
    </row>
    <row r="3" ht="45" customHeight="true" spans="1:5">
      <c r="A3" s="172" t="s">
        <v>1175</v>
      </c>
      <c r="B3" s="268" t="s">
        <v>106</v>
      </c>
      <c r="C3" s="268" t="s">
        <v>7</v>
      </c>
      <c r="D3" s="268" t="s">
        <v>107</v>
      </c>
      <c r="E3" s="277" t="s">
        <v>9</v>
      </c>
    </row>
    <row r="4" ht="36" customHeight="true" spans="1:5">
      <c r="A4" s="269" t="s">
        <v>1423</v>
      </c>
      <c r="B4" s="270"/>
      <c r="C4" s="270"/>
      <c r="D4" s="271" t="str">
        <f>IF(B4&gt;0,C4/B4-1,IF(B4&lt;0,-(C4/B4-1),""))</f>
        <v/>
      </c>
      <c r="E4" s="278" t="str">
        <f>IF(A4&lt;&gt;"",IF(SUM(B4:C4)&lt;&gt;0,"是","否"),"是")</f>
        <v>否</v>
      </c>
    </row>
    <row r="5" ht="36" customHeight="true" spans="1:5">
      <c r="A5" s="269" t="s">
        <v>1455</v>
      </c>
      <c r="B5" s="270">
        <v>585</v>
      </c>
      <c r="C5" s="270">
        <v>620</v>
      </c>
      <c r="D5" s="271">
        <f t="shared" ref="D5:D15" si="0">IF(B5&gt;0,C5/B5-1,IF(B5&lt;0,-(C5/B5-1),""))</f>
        <v>0.06</v>
      </c>
      <c r="E5" s="278" t="str">
        <f t="shared" ref="E5:E15" si="1">IF(A5&lt;&gt;"",IF(SUM(B5:C5)&lt;&gt;0,"是","否"),"是")</f>
        <v>是</v>
      </c>
    </row>
    <row r="6" ht="36" customHeight="true" spans="1:5">
      <c r="A6" s="269" t="s">
        <v>1476</v>
      </c>
      <c r="B6" s="270"/>
      <c r="C6" s="270"/>
      <c r="D6" s="271" t="str">
        <f t="shared" si="0"/>
        <v/>
      </c>
      <c r="E6" s="278" t="str">
        <f t="shared" si="1"/>
        <v>否</v>
      </c>
    </row>
    <row r="7" ht="36" customHeight="true" spans="1:5">
      <c r="A7" s="272" t="s">
        <v>1489</v>
      </c>
      <c r="B7" s="270">
        <v>3700</v>
      </c>
      <c r="C7" s="270">
        <v>35895</v>
      </c>
      <c r="D7" s="271">
        <f t="shared" si="0"/>
        <v>8.701</v>
      </c>
      <c r="E7" s="279" t="str">
        <f t="shared" si="1"/>
        <v>是</v>
      </c>
    </row>
    <row r="8" ht="36" customHeight="true" spans="1:5">
      <c r="A8" s="269" t="s">
        <v>1581</v>
      </c>
      <c r="B8" s="270"/>
      <c r="C8" s="270"/>
      <c r="D8" s="271" t="str">
        <f t="shared" si="0"/>
        <v/>
      </c>
      <c r="E8" s="278" t="str">
        <f t="shared" si="1"/>
        <v>否</v>
      </c>
    </row>
    <row r="9" ht="36" customHeight="true" spans="1:5">
      <c r="A9" s="269" t="s">
        <v>1615</v>
      </c>
      <c r="B9" s="270"/>
      <c r="C9" s="270"/>
      <c r="D9" s="271" t="str">
        <f t="shared" si="0"/>
        <v/>
      </c>
      <c r="E9" s="278" t="str">
        <f t="shared" si="1"/>
        <v>否</v>
      </c>
    </row>
    <row r="10" ht="36" customHeight="true" spans="1:5">
      <c r="A10" s="272" t="s">
        <v>1714</v>
      </c>
      <c r="B10" s="270"/>
      <c r="C10" s="270"/>
      <c r="D10" s="271" t="str">
        <f t="shared" si="0"/>
        <v/>
      </c>
      <c r="E10" s="279" t="str">
        <f t="shared" si="1"/>
        <v>否</v>
      </c>
    </row>
    <row r="11" ht="36" customHeight="true" spans="1:5">
      <c r="A11" s="269" t="s">
        <v>1722</v>
      </c>
      <c r="B11" s="270">
        <v>2108</v>
      </c>
      <c r="C11" s="270">
        <v>1575</v>
      </c>
      <c r="D11" s="271">
        <f t="shared" si="0"/>
        <v>-0.253</v>
      </c>
      <c r="E11" s="278" t="str">
        <f t="shared" si="1"/>
        <v>是</v>
      </c>
    </row>
    <row r="12" ht="36" customHeight="true" spans="1:5">
      <c r="A12" s="272" t="s">
        <v>1773</v>
      </c>
      <c r="B12" s="270"/>
      <c r="C12" s="270"/>
      <c r="D12" s="271" t="str">
        <f t="shared" si="0"/>
        <v/>
      </c>
      <c r="E12" s="279" t="str">
        <f t="shared" si="1"/>
        <v>否</v>
      </c>
    </row>
    <row r="13" ht="36" customHeight="true" spans="1:5">
      <c r="A13" s="272" t="s">
        <v>1807</v>
      </c>
      <c r="B13" s="270"/>
      <c r="C13" s="270"/>
      <c r="D13" s="271" t="str">
        <f t="shared" si="0"/>
        <v/>
      </c>
      <c r="E13" s="279" t="str">
        <f t="shared" si="1"/>
        <v>否</v>
      </c>
    </row>
    <row r="14" ht="36" customHeight="true" spans="1:5">
      <c r="A14" s="272" t="s">
        <v>1842</v>
      </c>
      <c r="B14" s="270"/>
      <c r="C14" s="270"/>
      <c r="D14" s="271" t="str">
        <f t="shared" si="0"/>
        <v/>
      </c>
      <c r="E14" s="279" t="str">
        <f t="shared" si="1"/>
        <v>否</v>
      </c>
    </row>
    <row r="15" ht="36" customHeight="true" spans="1:5">
      <c r="A15" s="273" t="s">
        <v>1911</v>
      </c>
      <c r="B15" s="274">
        <f>SUM(B4:B14)</f>
        <v>6393</v>
      </c>
      <c r="C15" s="274">
        <f>SUM(C4:C14)</f>
        <v>38090</v>
      </c>
      <c r="D15" s="275">
        <f t="shared" si="0"/>
        <v>4.958</v>
      </c>
      <c r="E15" s="278" t="str">
        <f t="shared" si="1"/>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B0F0"/>
  </sheetPr>
  <dimension ref="A1:E54"/>
  <sheetViews>
    <sheetView showGridLines="0" showZeros="0" view="pageBreakPreview" zoomScaleNormal="100" zoomScaleSheetLayoutView="100" workbookViewId="0">
      <selection activeCell="D30" sqref="D30"/>
    </sheetView>
  </sheetViews>
  <sheetFormatPr defaultColWidth="9" defaultRowHeight="15.75" outlineLevelCol="4"/>
  <cols>
    <col min="1" max="1" width="50.775" style="224" customWidth="true"/>
    <col min="2" max="4" width="20.6333333333333" style="224" customWidth="true"/>
    <col min="5" max="5" width="4.21666666666667" style="224" hidden="true" customWidth="true"/>
    <col min="6" max="6" width="13.775" style="224"/>
    <col min="7" max="16384" width="9" style="224"/>
  </cols>
  <sheetData>
    <row r="1" ht="45" customHeight="true" spans="1:4">
      <c r="A1" s="246" t="s">
        <v>1912</v>
      </c>
      <c r="B1" s="246"/>
      <c r="C1" s="246"/>
      <c r="D1" s="246"/>
    </row>
    <row r="2" ht="20.1" customHeight="true" spans="1:4">
      <c r="A2" s="247"/>
      <c r="B2" s="248"/>
      <c r="C2" s="249"/>
      <c r="D2" s="250" t="s">
        <v>1913</v>
      </c>
    </row>
    <row r="3" ht="45" customHeight="true" spans="1:5">
      <c r="A3" s="196" t="s">
        <v>1914</v>
      </c>
      <c r="B3" s="79" t="s">
        <v>6</v>
      </c>
      <c r="C3" s="79" t="s">
        <v>7</v>
      </c>
      <c r="D3" s="79" t="s">
        <v>8</v>
      </c>
      <c r="E3" s="224" t="s">
        <v>9</v>
      </c>
    </row>
    <row r="4" ht="36" customHeight="true" spans="1:5">
      <c r="A4" s="167" t="s">
        <v>1915</v>
      </c>
      <c r="B4" s="251">
        <v>5611</v>
      </c>
      <c r="C4" s="251">
        <v>3000</v>
      </c>
      <c r="D4" s="83">
        <f>IF(B4&gt;0,C4/B4-1,IF(B4&lt;0,-(C4/B4-1),""))</f>
        <v>-0.465</v>
      </c>
      <c r="E4" s="261" t="str">
        <f t="shared" ref="E4:E41" si="0">IF(A4&lt;&gt;"",IF(SUM(B4:C4)&lt;&gt;0,"是","否"),"是")</f>
        <v>是</v>
      </c>
    </row>
    <row r="5" ht="36" customHeight="true" spans="1:5">
      <c r="A5" s="232" t="s">
        <v>1916</v>
      </c>
      <c r="B5" s="252"/>
      <c r="C5" s="253"/>
      <c r="D5" s="83" t="str">
        <f t="shared" ref="D5:D20" si="1">IF(B5&gt;0,C5/B5-1,IF(B5&lt;0,-(C5/B5-1),""))</f>
        <v/>
      </c>
      <c r="E5" s="261" t="str">
        <f t="shared" si="0"/>
        <v>否</v>
      </c>
    </row>
    <row r="6" ht="36" customHeight="true" spans="1:5">
      <c r="A6" s="232" t="s">
        <v>1917</v>
      </c>
      <c r="B6" s="252"/>
      <c r="C6" s="252"/>
      <c r="D6" s="83" t="str">
        <f t="shared" si="1"/>
        <v/>
      </c>
      <c r="E6" s="261" t="str">
        <f t="shared" si="0"/>
        <v>否</v>
      </c>
    </row>
    <row r="7" ht="36" customHeight="true" spans="1:5">
      <c r="A7" s="232" t="s">
        <v>1918</v>
      </c>
      <c r="B7" s="254"/>
      <c r="C7" s="253"/>
      <c r="D7" s="83" t="str">
        <f t="shared" si="1"/>
        <v/>
      </c>
      <c r="E7" s="261" t="str">
        <f t="shared" si="0"/>
        <v>否</v>
      </c>
    </row>
    <row r="8" ht="36" customHeight="true" spans="1:5">
      <c r="A8" s="232" t="s">
        <v>1919</v>
      </c>
      <c r="B8" s="252"/>
      <c r="C8" s="253"/>
      <c r="D8" s="83" t="str">
        <f t="shared" si="1"/>
        <v/>
      </c>
      <c r="E8" s="261" t="str">
        <f t="shared" si="0"/>
        <v>否</v>
      </c>
    </row>
    <row r="9" ht="36" customHeight="true" spans="1:5">
      <c r="A9" s="232" t="s">
        <v>1920</v>
      </c>
      <c r="B9" s="254"/>
      <c r="C9" s="253"/>
      <c r="D9" s="83" t="str">
        <f t="shared" si="1"/>
        <v/>
      </c>
      <c r="E9" s="261" t="str">
        <f t="shared" si="0"/>
        <v>否</v>
      </c>
    </row>
    <row r="10" ht="36" customHeight="true" spans="1:5">
      <c r="A10" s="232" t="s">
        <v>1921</v>
      </c>
      <c r="B10" s="252"/>
      <c r="C10" s="253"/>
      <c r="D10" s="83" t="str">
        <f t="shared" si="1"/>
        <v/>
      </c>
      <c r="E10" s="261" t="str">
        <f t="shared" si="0"/>
        <v>否</v>
      </c>
    </row>
    <row r="11" ht="36" customHeight="true" spans="1:5">
      <c r="A11" s="232" t="s">
        <v>1922</v>
      </c>
      <c r="B11" s="252"/>
      <c r="C11" s="253"/>
      <c r="D11" s="83" t="str">
        <f t="shared" si="1"/>
        <v/>
      </c>
      <c r="E11" s="261" t="str">
        <f t="shared" si="0"/>
        <v>否</v>
      </c>
    </row>
    <row r="12" ht="36" customHeight="true" spans="1:5">
      <c r="A12" s="232" t="s">
        <v>1923</v>
      </c>
      <c r="B12" s="252"/>
      <c r="C12" s="253"/>
      <c r="D12" s="83" t="str">
        <f t="shared" si="1"/>
        <v/>
      </c>
      <c r="E12" s="261" t="str">
        <f t="shared" si="0"/>
        <v>否</v>
      </c>
    </row>
    <row r="13" ht="36" customHeight="true" spans="1:5">
      <c r="A13" s="232" t="s">
        <v>1924</v>
      </c>
      <c r="B13" s="255"/>
      <c r="C13" s="252"/>
      <c r="D13" s="83" t="str">
        <f t="shared" si="1"/>
        <v/>
      </c>
      <c r="E13" s="261" t="str">
        <f t="shared" si="0"/>
        <v>否</v>
      </c>
    </row>
    <row r="14" ht="36" customHeight="true" spans="1:5">
      <c r="A14" s="232" t="s">
        <v>1925</v>
      </c>
      <c r="B14" s="255"/>
      <c r="C14" s="253"/>
      <c r="D14" s="83" t="str">
        <f t="shared" si="1"/>
        <v/>
      </c>
      <c r="E14" s="261" t="str">
        <f t="shared" si="0"/>
        <v>否</v>
      </c>
    </row>
    <row r="15" ht="36" customHeight="true" spans="1:5">
      <c r="A15" s="232" t="s">
        <v>1926</v>
      </c>
      <c r="B15" s="255"/>
      <c r="C15" s="256"/>
      <c r="D15" s="83" t="str">
        <f t="shared" si="1"/>
        <v/>
      </c>
      <c r="E15" s="261" t="str">
        <f t="shared" si="0"/>
        <v>否</v>
      </c>
    </row>
    <row r="16" ht="36" customHeight="true" spans="1:5">
      <c r="A16" s="232" t="s">
        <v>1927</v>
      </c>
      <c r="B16" s="255"/>
      <c r="C16" s="256"/>
      <c r="D16" s="83" t="str">
        <f t="shared" si="1"/>
        <v/>
      </c>
      <c r="E16" s="261" t="str">
        <f t="shared" si="0"/>
        <v>否</v>
      </c>
    </row>
    <row r="17" ht="36" customHeight="true" spans="1:5">
      <c r="A17" s="232" t="s">
        <v>1928</v>
      </c>
      <c r="B17" s="252"/>
      <c r="C17" s="253"/>
      <c r="D17" s="83" t="str">
        <f t="shared" si="1"/>
        <v/>
      </c>
      <c r="E17" s="261" t="str">
        <f t="shared" si="0"/>
        <v>否</v>
      </c>
    </row>
    <row r="18" ht="36" customHeight="true" spans="1:5">
      <c r="A18" s="232" t="s">
        <v>1929</v>
      </c>
      <c r="B18" s="255"/>
      <c r="C18" s="256"/>
      <c r="D18" s="83" t="str">
        <f t="shared" si="1"/>
        <v/>
      </c>
      <c r="E18" s="261" t="str">
        <f t="shared" si="0"/>
        <v>否</v>
      </c>
    </row>
    <row r="19" ht="36" customHeight="true" spans="1:5">
      <c r="A19" s="232" t="s">
        <v>1930</v>
      </c>
      <c r="B19" s="255"/>
      <c r="C19" s="256"/>
      <c r="D19" s="83" t="str">
        <f t="shared" si="1"/>
        <v/>
      </c>
      <c r="E19" s="261" t="str">
        <f t="shared" si="0"/>
        <v>否</v>
      </c>
    </row>
    <row r="20" ht="36" hidden="true" customHeight="true" spans="1:5">
      <c r="A20" s="232" t="s">
        <v>1931</v>
      </c>
      <c r="B20" s="252"/>
      <c r="C20" s="256"/>
      <c r="D20" s="122" t="str">
        <f t="shared" si="1"/>
        <v/>
      </c>
      <c r="E20" s="261" t="str">
        <f t="shared" si="0"/>
        <v>否</v>
      </c>
    </row>
    <row r="21" ht="36" customHeight="true" spans="1:5">
      <c r="A21" s="232" t="s">
        <v>1932</v>
      </c>
      <c r="B21" s="255"/>
      <c r="C21" s="253"/>
      <c r="D21" s="83" t="str">
        <f t="shared" ref="D21:D39" si="2">IF(B21&gt;0,C21/B21-1,IF(B21&lt;0,-(C21/B21-1),""))</f>
        <v/>
      </c>
      <c r="E21" s="261" t="str">
        <f t="shared" si="0"/>
        <v>否</v>
      </c>
    </row>
    <row r="22" ht="36" customHeight="true" spans="1:5">
      <c r="A22" s="232" t="s">
        <v>1933</v>
      </c>
      <c r="B22" s="255">
        <v>5611</v>
      </c>
      <c r="C22" s="253">
        <v>3000</v>
      </c>
      <c r="D22" s="122">
        <f t="shared" si="2"/>
        <v>-0.465</v>
      </c>
      <c r="E22" s="261" t="str">
        <f t="shared" si="0"/>
        <v>是</v>
      </c>
    </row>
    <row r="23" ht="36" customHeight="true" spans="1:5">
      <c r="A23" s="167" t="s">
        <v>1934</v>
      </c>
      <c r="B23" s="251">
        <v>40</v>
      </c>
      <c r="C23" s="251">
        <v>65</v>
      </c>
      <c r="D23" s="83">
        <f t="shared" si="2"/>
        <v>0.625</v>
      </c>
      <c r="E23" s="261" t="str">
        <f t="shared" si="0"/>
        <v>是</v>
      </c>
    </row>
    <row r="24" ht="36" customHeight="true" spans="1:5">
      <c r="A24" s="181" t="s">
        <v>1935</v>
      </c>
      <c r="B24" s="255"/>
      <c r="C24" s="253">
        <v>39</v>
      </c>
      <c r="D24" s="83" t="str">
        <f t="shared" si="2"/>
        <v/>
      </c>
      <c r="E24" s="261" t="str">
        <f t="shared" si="0"/>
        <v>是</v>
      </c>
    </row>
    <row r="25" ht="36" customHeight="true" spans="1:5">
      <c r="A25" s="181" t="s">
        <v>1936</v>
      </c>
      <c r="B25" s="255"/>
      <c r="C25" s="253"/>
      <c r="D25" s="83" t="str">
        <f t="shared" si="2"/>
        <v/>
      </c>
      <c r="E25" s="261" t="str">
        <f t="shared" si="0"/>
        <v>否</v>
      </c>
    </row>
    <row r="26" ht="36" customHeight="true" spans="1:5">
      <c r="A26" s="181" t="s">
        <v>1937</v>
      </c>
      <c r="B26" s="255"/>
      <c r="C26" s="253"/>
      <c r="D26" s="83" t="str">
        <f t="shared" si="2"/>
        <v/>
      </c>
      <c r="E26" s="261" t="str">
        <f t="shared" si="0"/>
        <v>否</v>
      </c>
    </row>
    <row r="27" ht="36" customHeight="true" spans="1:5">
      <c r="A27" s="181" t="s">
        <v>1938</v>
      </c>
      <c r="B27" s="255">
        <v>40</v>
      </c>
      <c r="C27" s="253">
        <v>26</v>
      </c>
      <c r="D27" s="83">
        <f t="shared" si="2"/>
        <v>-0.35</v>
      </c>
      <c r="E27" s="261" t="str">
        <f t="shared" si="0"/>
        <v>是</v>
      </c>
    </row>
    <row r="28" ht="36" customHeight="true" spans="1:5">
      <c r="A28" s="167" t="s">
        <v>1939</v>
      </c>
      <c r="B28" s="251">
        <v>6186</v>
      </c>
      <c r="C28" s="251">
        <v>8100</v>
      </c>
      <c r="D28" s="83">
        <f t="shared" si="2"/>
        <v>0.309</v>
      </c>
      <c r="E28" s="261" t="str">
        <f t="shared" si="0"/>
        <v>是</v>
      </c>
    </row>
    <row r="29" ht="36" customHeight="true" spans="1:5">
      <c r="A29" s="181" t="s">
        <v>1940</v>
      </c>
      <c r="B29" s="255">
        <v>92</v>
      </c>
      <c r="C29" s="253"/>
      <c r="D29" s="122">
        <f t="shared" si="2"/>
        <v>-1</v>
      </c>
      <c r="E29" s="261" t="str">
        <f t="shared" si="0"/>
        <v>是</v>
      </c>
    </row>
    <row r="30" ht="36" customHeight="true" spans="1:5">
      <c r="A30" s="181" t="s">
        <v>1941</v>
      </c>
      <c r="B30" s="252">
        <v>6094</v>
      </c>
      <c r="C30" s="253">
        <v>8000</v>
      </c>
      <c r="D30" s="122">
        <f t="shared" si="2"/>
        <v>0.313</v>
      </c>
      <c r="E30" s="261" t="str">
        <f t="shared" si="0"/>
        <v>是</v>
      </c>
    </row>
    <row r="31" ht="36" customHeight="true" spans="1:5">
      <c r="A31" s="181" t="s">
        <v>1942</v>
      </c>
      <c r="B31" s="255"/>
      <c r="C31" s="253">
        <v>100</v>
      </c>
      <c r="D31" s="122" t="str">
        <f t="shared" si="2"/>
        <v/>
      </c>
      <c r="E31" s="261" t="str">
        <f t="shared" si="0"/>
        <v>是</v>
      </c>
    </row>
    <row r="32" ht="36" customHeight="true" spans="1:5">
      <c r="A32" s="167" t="s">
        <v>1943</v>
      </c>
      <c r="B32" s="251"/>
      <c r="C32" s="251"/>
      <c r="D32" s="122" t="str">
        <f t="shared" si="2"/>
        <v/>
      </c>
      <c r="E32" s="261" t="str">
        <f t="shared" si="0"/>
        <v>否</v>
      </c>
    </row>
    <row r="33" ht="36" customHeight="true" spans="1:5">
      <c r="A33" s="181" t="s">
        <v>1944</v>
      </c>
      <c r="B33" s="252"/>
      <c r="C33" s="257"/>
      <c r="D33" s="83" t="str">
        <f t="shared" si="2"/>
        <v/>
      </c>
      <c r="E33" s="261" t="str">
        <f t="shared" si="0"/>
        <v>否</v>
      </c>
    </row>
    <row r="34" ht="36" customHeight="true" spans="1:5">
      <c r="A34" s="181" t="s">
        <v>1945</v>
      </c>
      <c r="B34" s="255"/>
      <c r="C34" s="257"/>
      <c r="D34" s="83" t="str">
        <f t="shared" si="2"/>
        <v/>
      </c>
      <c r="E34" s="261" t="str">
        <f t="shared" si="0"/>
        <v>否</v>
      </c>
    </row>
    <row r="35" ht="36" customHeight="true" spans="1:5">
      <c r="A35" s="181" t="s">
        <v>1946</v>
      </c>
      <c r="B35" s="255"/>
      <c r="C35" s="256"/>
      <c r="D35" s="83" t="str">
        <f t="shared" si="2"/>
        <v/>
      </c>
      <c r="E35" s="261" t="str">
        <f t="shared" si="0"/>
        <v>否</v>
      </c>
    </row>
    <row r="36" ht="36" customHeight="true" spans="1:5">
      <c r="A36" s="167" t="s">
        <v>1947</v>
      </c>
      <c r="B36" s="258">
        <v>16090</v>
      </c>
      <c r="C36" s="259">
        <v>4795</v>
      </c>
      <c r="D36" s="83">
        <f t="shared" si="2"/>
        <v>-0.702</v>
      </c>
      <c r="E36" s="261" t="str">
        <f t="shared" si="0"/>
        <v>是</v>
      </c>
    </row>
    <row r="37" ht="36" customHeight="true" spans="1:5">
      <c r="A37" s="215" t="s">
        <v>1948</v>
      </c>
      <c r="B37" s="251">
        <f>B36+B28+B23+B4</f>
        <v>27927</v>
      </c>
      <c r="C37" s="251">
        <f>C36+C28+C23+C4</f>
        <v>15960</v>
      </c>
      <c r="D37" s="83">
        <f t="shared" si="2"/>
        <v>-0.429</v>
      </c>
      <c r="E37" s="261" t="str">
        <f t="shared" si="0"/>
        <v>是</v>
      </c>
    </row>
    <row r="38" ht="36" customHeight="true" spans="1:5">
      <c r="A38" s="260" t="s">
        <v>62</v>
      </c>
      <c r="B38" s="252">
        <v>521</v>
      </c>
      <c r="C38" s="257">
        <v>293</v>
      </c>
      <c r="D38" s="122">
        <f t="shared" si="2"/>
        <v>-0.438</v>
      </c>
      <c r="E38" s="261" t="str">
        <f t="shared" si="0"/>
        <v>是</v>
      </c>
    </row>
    <row r="39" ht="36" customHeight="true" spans="1:5">
      <c r="A39" s="218" t="s">
        <v>1949</v>
      </c>
      <c r="B39" s="251"/>
      <c r="C39" s="259">
        <v>463</v>
      </c>
      <c r="D39" s="83" t="str">
        <f t="shared" si="2"/>
        <v/>
      </c>
      <c r="E39" s="261" t="str">
        <f t="shared" si="0"/>
        <v>是</v>
      </c>
    </row>
    <row r="40" ht="36" hidden="true" customHeight="true" spans="1:5">
      <c r="A40" s="260" t="s">
        <v>1950</v>
      </c>
      <c r="B40" s="252"/>
      <c r="C40" s="257"/>
      <c r="D40" s="83"/>
      <c r="E40" s="261" t="str">
        <f t="shared" si="0"/>
        <v>否</v>
      </c>
    </row>
    <row r="41" ht="36" customHeight="true" spans="1:5">
      <c r="A41" s="215" t="s">
        <v>69</v>
      </c>
      <c r="B41" s="251">
        <f>B37+B38</f>
        <v>28448</v>
      </c>
      <c r="C41" s="251">
        <f>C37+C38+C39</f>
        <v>16716</v>
      </c>
      <c r="D41" s="83">
        <f>IF(B41&gt;0,C41/B41-1,IF(B41&lt;0,-(C41/B41-1),""))</f>
        <v>-0.412</v>
      </c>
      <c r="E41" s="261" t="str">
        <f t="shared" si="0"/>
        <v>是</v>
      </c>
    </row>
    <row r="42" spans="2:2">
      <c r="B42" s="241"/>
    </row>
    <row r="43" spans="2:3">
      <c r="B43" s="241"/>
      <c r="C43" s="241"/>
    </row>
    <row r="44" spans="2:2">
      <c r="B44" s="241"/>
    </row>
    <row r="45" spans="2:3">
      <c r="B45" s="241"/>
      <c r="C45" s="241"/>
    </row>
    <row r="46" spans="2:2">
      <c r="B46" s="241"/>
    </row>
    <row r="47" spans="2:2">
      <c r="B47" s="241"/>
    </row>
    <row r="48" spans="2:3">
      <c r="B48" s="241"/>
      <c r="C48" s="241"/>
    </row>
    <row r="49" spans="2:2">
      <c r="B49" s="241"/>
    </row>
    <row r="50" spans="2:2">
      <c r="B50" s="241"/>
    </row>
    <row r="51" spans="2:2">
      <c r="B51" s="241"/>
    </row>
    <row r="52" spans="2:2">
      <c r="B52" s="241"/>
    </row>
    <row r="53" spans="2:3">
      <c r="B53" s="241"/>
      <c r="C53" s="241"/>
    </row>
    <row r="54" spans="2:2">
      <c r="B54" s="241"/>
    </row>
  </sheetData>
  <autoFilter ref="A3:E41">
    <filterColumn colId="4">
      <customFilters>
        <customFilter operator="equal" val="是"/>
      </customFilters>
    </filterColumn>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B0F0"/>
  </sheetPr>
  <dimension ref="A1:E41"/>
  <sheetViews>
    <sheetView showGridLines="0" showZeros="0" view="pageBreakPreview" zoomScaleNormal="100" zoomScaleSheetLayoutView="100" topLeftCell="A10" workbookViewId="0">
      <selection activeCell="D16" sqref="D16"/>
    </sheetView>
  </sheetViews>
  <sheetFormatPr defaultColWidth="9" defaultRowHeight="15.75" outlineLevelCol="4"/>
  <cols>
    <col min="1" max="1" width="50.775" style="191" customWidth="true"/>
    <col min="2" max="2" width="20.6333333333333" style="191" customWidth="true"/>
    <col min="3" max="3" width="20.6333333333333" style="224" customWidth="true"/>
    <col min="4" max="4" width="20.6333333333333" style="191" customWidth="true"/>
    <col min="5" max="5" width="4.775" style="191" hidden="true" customWidth="true"/>
    <col min="6" max="16384" width="9" style="191"/>
  </cols>
  <sheetData>
    <row r="1" ht="45" customHeight="true" spans="1:5">
      <c r="A1" s="225" t="s">
        <v>1951</v>
      </c>
      <c r="B1" s="225"/>
      <c r="C1" s="225"/>
      <c r="D1" s="225"/>
      <c r="E1" s="242"/>
    </row>
    <row r="2" ht="20.1" customHeight="true" spans="1:5">
      <c r="A2" s="226"/>
      <c r="B2" s="226"/>
      <c r="C2" s="226"/>
      <c r="D2" s="227" t="s">
        <v>3</v>
      </c>
      <c r="E2" s="243"/>
    </row>
    <row r="3" ht="45" customHeight="true" spans="1:5">
      <c r="A3" s="228" t="s">
        <v>5</v>
      </c>
      <c r="B3" s="79" t="s">
        <v>6</v>
      </c>
      <c r="C3" s="79" t="s">
        <v>7</v>
      </c>
      <c r="D3" s="79" t="s">
        <v>8</v>
      </c>
      <c r="E3" s="244" t="s">
        <v>9</v>
      </c>
    </row>
    <row r="4" ht="35.1" customHeight="true" spans="1:5">
      <c r="A4" s="167" t="s">
        <v>1952</v>
      </c>
      <c r="B4" s="229">
        <v>66</v>
      </c>
      <c r="C4" s="229">
        <v>756</v>
      </c>
      <c r="D4" s="83">
        <f t="shared" ref="D4:D15" si="0">IF(B4&gt;0,C4/B4-1,IF(B4&lt;0,-(C4/B4-1),""))</f>
        <v>10.455</v>
      </c>
      <c r="E4" s="245" t="str">
        <f t="shared" ref="E4:E28" si="1">IF(A4&lt;&gt;"",IF(SUM(B4:C4)&lt;&gt;0,"是","否"),"是")</f>
        <v>是</v>
      </c>
    </row>
    <row r="5" ht="35.1" customHeight="true" spans="1:5">
      <c r="A5" s="169" t="s">
        <v>1953</v>
      </c>
      <c r="B5" s="230"/>
      <c r="C5" s="230"/>
      <c r="D5" s="83" t="str">
        <f t="shared" si="0"/>
        <v/>
      </c>
      <c r="E5" s="245" t="str">
        <f t="shared" si="1"/>
        <v>否</v>
      </c>
    </row>
    <row r="6" ht="35.1" customHeight="true" spans="1:5">
      <c r="A6" s="169" t="s">
        <v>1954</v>
      </c>
      <c r="B6" s="230">
        <v>8</v>
      </c>
      <c r="C6" s="230"/>
      <c r="D6" s="122">
        <f t="shared" si="0"/>
        <v>-1</v>
      </c>
      <c r="E6" s="245" t="str">
        <f t="shared" si="1"/>
        <v>是</v>
      </c>
    </row>
    <row r="7" ht="35.1" customHeight="true" spans="1:5">
      <c r="A7" s="169" t="s">
        <v>1955</v>
      </c>
      <c r="B7" s="230">
        <v>58</v>
      </c>
      <c r="C7" s="230">
        <v>756</v>
      </c>
      <c r="D7" s="122">
        <f t="shared" si="0"/>
        <v>12.034</v>
      </c>
      <c r="E7" s="245" t="str">
        <f t="shared" si="1"/>
        <v>是</v>
      </c>
    </row>
    <row r="8" ht="35.1" customHeight="true" spans="1:5">
      <c r="A8" s="169" t="s">
        <v>1956</v>
      </c>
      <c r="B8" s="230"/>
      <c r="C8" s="230"/>
      <c r="D8" s="83" t="str">
        <f t="shared" si="0"/>
        <v/>
      </c>
      <c r="E8" s="245" t="str">
        <f t="shared" si="1"/>
        <v>否</v>
      </c>
    </row>
    <row r="9" ht="35.1" hidden="true" customHeight="true" spans="1:5">
      <c r="A9" s="169" t="s">
        <v>1957</v>
      </c>
      <c r="B9" s="230"/>
      <c r="C9" s="230"/>
      <c r="D9" s="201" t="str">
        <f t="shared" si="0"/>
        <v/>
      </c>
      <c r="E9" s="245" t="str">
        <f t="shared" si="1"/>
        <v>否</v>
      </c>
    </row>
    <row r="10" ht="35.1" customHeight="true" spans="1:5">
      <c r="A10" s="169" t="s">
        <v>1958</v>
      </c>
      <c r="B10" s="230"/>
      <c r="C10" s="230"/>
      <c r="D10" s="83" t="str">
        <f t="shared" si="0"/>
        <v/>
      </c>
      <c r="E10" s="245" t="str">
        <f t="shared" si="1"/>
        <v>否</v>
      </c>
    </row>
    <row r="11" ht="35.1" customHeight="true" spans="1:5">
      <c r="A11" s="167" t="s">
        <v>1959</v>
      </c>
      <c r="B11" s="231">
        <v>7900</v>
      </c>
      <c r="C11" s="231"/>
      <c r="D11" s="83">
        <f t="shared" si="0"/>
        <v>-1</v>
      </c>
      <c r="E11" s="245" t="str">
        <f t="shared" si="1"/>
        <v>是</v>
      </c>
    </row>
    <row r="12" ht="35.1" customHeight="true" spans="1:5">
      <c r="A12" s="169" t="s">
        <v>1960</v>
      </c>
      <c r="B12" s="230"/>
      <c r="C12" s="230"/>
      <c r="D12" s="83" t="str">
        <f t="shared" si="0"/>
        <v/>
      </c>
      <c r="E12" s="245" t="str">
        <f t="shared" si="1"/>
        <v>否</v>
      </c>
    </row>
    <row r="13" ht="35.1" customHeight="true" spans="1:5">
      <c r="A13" s="169" t="s">
        <v>1961</v>
      </c>
      <c r="B13" s="230"/>
      <c r="C13" s="230"/>
      <c r="D13" s="83" t="str">
        <f t="shared" si="0"/>
        <v/>
      </c>
      <c r="E13" s="245" t="str">
        <f t="shared" si="1"/>
        <v>否</v>
      </c>
    </row>
    <row r="14" ht="35.1" hidden="true" customHeight="true" spans="1:5">
      <c r="A14" s="169" t="s">
        <v>1962</v>
      </c>
      <c r="B14" s="230"/>
      <c r="C14" s="230"/>
      <c r="D14" s="201" t="str">
        <f t="shared" si="0"/>
        <v/>
      </c>
      <c r="E14" s="245" t="str">
        <f t="shared" si="1"/>
        <v>否</v>
      </c>
    </row>
    <row r="15" ht="35.1" hidden="true" customHeight="true" spans="1:5">
      <c r="A15" s="169" t="s">
        <v>1963</v>
      </c>
      <c r="B15" s="230"/>
      <c r="C15" s="230"/>
      <c r="D15" s="201" t="str">
        <f t="shared" si="0"/>
        <v/>
      </c>
      <c r="E15" s="245" t="str">
        <f t="shared" si="1"/>
        <v>否</v>
      </c>
    </row>
    <row r="16" ht="35.1" customHeight="true" spans="1:5">
      <c r="A16" s="169" t="s">
        <v>1964</v>
      </c>
      <c r="B16" s="230">
        <v>7900</v>
      </c>
      <c r="C16" s="230"/>
      <c r="D16" s="122">
        <f t="shared" ref="D16:D24" si="2">IF(B16&gt;0,C16/B16-1,IF(B16&lt;0,-(C16/B16-1),""))</f>
        <v>-1</v>
      </c>
      <c r="E16" s="245" t="str">
        <f t="shared" si="1"/>
        <v>是</v>
      </c>
    </row>
    <row r="17" s="223" customFormat="true" ht="35.1" customHeight="true" spans="1:5">
      <c r="A17" s="167" t="s">
        <v>1965</v>
      </c>
      <c r="B17" s="231"/>
      <c r="C17" s="231"/>
      <c r="D17" s="83" t="str">
        <f t="shared" si="2"/>
        <v/>
      </c>
      <c r="E17" s="245" t="str">
        <f t="shared" si="1"/>
        <v>否</v>
      </c>
    </row>
    <row r="18" ht="35.1" customHeight="true" spans="1:5">
      <c r="A18" s="169" t="s">
        <v>1966</v>
      </c>
      <c r="B18" s="230"/>
      <c r="C18" s="230"/>
      <c r="D18" s="83" t="str">
        <f t="shared" si="2"/>
        <v/>
      </c>
      <c r="E18" s="245" t="str">
        <f t="shared" si="1"/>
        <v>否</v>
      </c>
    </row>
    <row r="19" ht="35.1" customHeight="true" spans="1:5">
      <c r="A19" s="167" t="s">
        <v>1967</v>
      </c>
      <c r="B19" s="231"/>
      <c r="C19" s="231"/>
      <c r="D19" s="83" t="str">
        <f t="shared" si="2"/>
        <v/>
      </c>
      <c r="E19" s="245" t="str">
        <f t="shared" si="1"/>
        <v>否</v>
      </c>
    </row>
    <row r="20" ht="35.1" customHeight="true" spans="1:5">
      <c r="A20" s="232" t="s">
        <v>1968</v>
      </c>
      <c r="B20" s="230"/>
      <c r="C20" s="230"/>
      <c r="D20" s="83" t="str">
        <f t="shared" si="2"/>
        <v/>
      </c>
      <c r="E20" s="245" t="str">
        <f t="shared" si="1"/>
        <v>否</v>
      </c>
    </row>
    <row r="21" ht="35.1" customHeight="true" spans="1:5">
      <c r="A21" s="167" t="s">
        <v>1969</v>
      </c>
      <c r="B21" s="231">
        <v>20</v>
      </c>
      <c r="C21" s="231">
        <v>1995</v>
      </c>
      <c r="D21" s="83">
        <f t="shared" si="2"/>
        <v>98.75</v>
      </c>
      <c r="E21" s="245" t="str">
        <f t="shared" si="1"/>
        <v>是</v>
      </c>
    </row>
    <row r="22" ht="35.1" customHeight="true" spans="1:5">
      <c r="A22" s="169" t="s">
        <v>1970</v>
      </c>
      <c r="B22" s="230">
        <v>20</v>
      </c>
      <c r="C22" s="230">
        <v>1995</v>
      </c>
      <c r="D22" s="122">
        <f t="shared" si="2"/>
        <v>98.75</v>
      </c>
      <c r="E22" s="245" t="str">
        <f t="shared" si="1"/>
        <v>是</v>
      </c>
    </row>
    <row r="23" ht="35.1" customHeight="true" spans="1:5">
      <c r="A23" s="215" t="s">
        <v>1971</v>
      </c>
      <c r="B23" s="231">
        <f>B4+B11+B21</f>
        <v>7986</v>
      </c>
      <c r="C23" s="231">
        <f>C4+C11+C17+C19+C21</f>
        <v>2751</v>
      </c>
      <c r="D23" s="83">
        <f t="shared" si="2"/>
        <v>-0.656</v>
      </c>
      <c r="E23" s="245" t="str">
        <f t="shared" si="1"/>
        <v>是</v>
      </c>
    </row>
    <row r="24" ht="35.1" customHeight="true" spans="1:5">
      <c r="A24" s="233" t="s">
        <v>97</v>
      </c>
      <c r="B24" s="231">
        <v>19999</v>
      </c>
      <c r="C24" s="231">
        <v>13965</v>
      </c>
      <c r="D24" s="83">
        <f t="shared" si="2"/>
        <v>-0.302</v>
      </c>
      <c r="E24" s="245" t="str">
        <f t="shared" si="1"/>
        <v>是</v>
      </c>
    </row>
    <row r="25" ht="35.1" hidden="true" customHeight="true" spans="1:5">
      <c r="A25" s="234" t="s">
        <v>1972</v>
      </c>
      <c r="B25" s="230"/>
      <c r="C25" s="230"/>
      <c r="D25" s="235"/>
      <c r="E25" s="245" t="str">
        <f t="shared" si="1"/>
        <v>否</v>
      </c>
    </row>
    <row r="26" ht="35.1" customHeight="true" spans="1:5">
      <c r="A26" s="236" t="s">
        <v>1973</v>
      </c>
      <c r="B26" s="237">
        <v>19999</v>
      </c>
      <c r="C26" s="237">
        <v>13885</v>
      </c>
      <c r="D26" s="122">
        <f>IF(B26&gt;0,C26/B26-1,IF(B26&lt;0,-(C26/B26-1),""))</f>
        <v>-0.306</v>
      </c>
      <c r="E26" s="245" t="str">
        <f t="shared" si="1"/>
        <v>是</v>
      </c>
    </row>
    <row r="27" ht="35.1" customHeight="true" spans="1:5">
      <c r="A27" s="238" t="s">
        <v>1974</v>
      </c>
      <c r="B27" s="239">
        <v>463</v>
      </c>
      <c r="C27" s="239"/>
      <c r="D27" s="83">
        <f>IF(B27&gt;0,C27/B27-1,IF(B27&lt;0,-(C27/B27-1),""))</f>
        <v>-1</v>
      </c>
      <c r="E27" s="245" t="str">
        <f t="shared" si="1"/>
        <v>是</v>
      </c>
    </row>
    <row r="28" ht="35.1" customHeight="true" spans="1:5">
      <c r="A28" s="182" t="s">
        <v>104</v>
      </c>
      <c r="B28" s="240">
        <f>B24+B23+B27</f>
        <v>28448</v>
      </c>
      <c r="C28" s="240">
        <f>C23+C24</f>
        <v>16716</v>
      </c>
      <c r="D28" s="83">
        <f>IF(B28&gt;0,C28/B28-1,IF(B28&lt;0,-(C28/B28-1),""))</f>
        <v>-0.412</v>
      </c>
      <c r="E28" s="245" t="str">
        <f t="shared" si="1"/>
        <v>是</v>
      </c>
    </row>
    <row r="29" spans="2:2">
      <c r="B29" s="221"/>
    </row>
    <row r="30" spans="2:3">
      <c r="B30" s="221"/>
      <c r="C30" s="241"/>
    </row>
    <row r="31" spans="2:2">
      <c r="B31" s="221"/>
    </row>
    <row r="32" spans="2:3">
      <c r="B32" s="221"/>
      <c r="C32" s="241"/>
    </row>
    <row r="33" spans="2:2">
      <c r="B33" s="221"/>
    </row>
    <row r="34" spans="2:2">
      <c r="B34" s="221"/>
    </row>
    <row r="35" spans="2:3">
      <c r="B35" s="221"/>
      <c r="C35" s="241"/>
    </row>
    <row r="36" spans="2:2">
      <c r="B36" s="221"/>
    </row>
    <row r="37" spans="2:2">
      <c r="B37" s="221"/>
    </row>
    <row r="38" spans="2:2">
      <c r="B38" s="221"/>
    </row>
    <row r="39" spans="2:2">
      <c r="B39" s="221"/>
    </row>
    <row r="40" spans="2:3">
      <c r="B40" s="221"/>
      <c r="C40" s="241"/>
    </row>
    <row r="41" spans="2:2">
      <c r="B41" s="221"/>
    </row>
  </sheetData>
  <autoFilter ref="A3:E28">
    <filterColumn colId="4">
      <customFilters>
        <customFilter operator="equal" val="是"/>
      </customFilters>
    </filterColumn>
    <extLst/>
  </autoFilter>
  <mergeCells count="1">
    <mergeCell ref="A1:D1"/>
  </mergeCells>
  <conditionalFormatting sqref="E29">
    <cfRule type="cellIs" dxfId="3" priority="1" stopIfTrue="1" operator="lessThanOrEqual">
      <formula>-1</formula>
    </cfRule>
  </conditionalFormatting>
  <conditionalFormatting sqref="E3:E29 D9 D14:D15 D25">
    <cfRule type="cellIs" dxfId="3" priority="2"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B0F0"/>
  </sheetPr>
  <dimension ref="A1:E48"/>
  <sheetViews>
    <sheetView showGridLines="0" showZeros="0" view="pageBreakPreview" zoomScaleNormal="100" zoomScaleSheetLayoutView="100" workbookViewId="0">
      <selection activeCell="G18" sqref="G18"/>
    </sheetView>
  </sheetViews>
  <sheetFormatPr defaultColWidth="9" defaultRowHeight="21" outlineLevelCol="4"/>
  <cols>
    <col min="1" max="1" width="52.6666666666667" style="191" customWidth="true"/>
    <col min="2" max="2" width="20.6333333333333" style="191" customWidth="true"/>
    <col min="3" max="3" width="20.6333333333333" style="192" customWidth="true"/>
    <col min="4" max="4" width="20.6333333333333" style="191" customWidth="true"/>
    <col min="5" max="5" width="4.44166666666667" style="191" hidden="true" customWidth="true"/>
    <col min="6" max="16384" width="9" style="191"/>
  </cols>
  <sheetData>
    <row r="1" ht="45" customHeight="true" spans="1:4">
      <c r="A1" s="174" t="s">
        <v>1975</v>
      </c>
      <c r="B1" s="174"/>
      <c r="C1" s="193"/>
      <c r="D1" s="174"/>
    </row>
    <row r="2" ht="20.1" customHeight="true" spans="1:4">
      <c r="A2" s="175"/>
      <c r="B2" s="175"/>
      <c r="C2" s="194"/>
      <c r="D2" s="195" t="s">
        <v>3</v>
      </c>
    </row>
    <row r="3" ht="45" customHeight="true" spans="1:5">
      <c r="A3" s="196" t="s">
        <v>1914</v>
      </c>
      <c r="B3" s="79" t="s">
        <v>6</v>
      </c>
      <c r="C3" s="197" t="s">
        <v>7</v>
      </c>
      <c r="D3" s="79" t="s">
        <v>8</v>
      </c>
      <c r="E3" s="191" t="s">
        <v>9</v>
      </c>
    </row>
    <row r="4" ht="36" customHeight="true" spans="1:5">
      <c r="A4" s="167" t="s">
        <v>1976</v>
      </c>
      <c r="B4" s="102">
        <v>289</v>
      </c>
      <c r="C4" s="198">
        <v>3000</v>
      </c>
      <c r="D4" s="83">
        <f>IF(B4&gt;0,C4/B4-1,IF(B4&lt;0,-(C4/B4-1),""))</f>
        <v>9.381</v>
      </c>
      <c r="E4" s="157" t="str">
        <f t="shared" ref="E4:E35" si="0">IF(A4&lt;&gt;"",IF(SUM(B4:C4)&lt;&gt;0,"是","否"),"是")</f>
        <v>是</v>
      </c>
    </row>
    <row r="5" ht="36" customHeight="true" spans="1:5">
      <c r="A5" s="199" t="s">
        <v>1916</v>
      </c>
      <c r="B5" s="102"/>
      <c r="C5" s="200"/>
      <c r="D5" s="83" t="str">
        <f>IF(B5&gt;0,C5/B5-1,IF(B5&lt;0,-(C5/B5-1),""))</f>
        <v/>
      </c>
      <c r="E5" s="157" t="str">
        <f t="shared" si="0"/>
        <v>否</v>
      </c>
    </row>
    <row r="6" ht="36" hidden="true" customHeight="true" spans="1:5">
      <c r="A6" s="181" t="s">
        <v>1917</v>
      </c>
      <c r="B6" s="180"/>
      <c r="C6" s="200"/>
      <c r="D6" s="201" t="str">
        <f>IF(B6&gt;0,C6/B6-1,IF(B6&lt;0,-(C6/B6-1),""))</f>
        <v/>
      </c>
      <c r="E6" s="157" t="str">
        <f t="shared" si="0"/>
        <v>否</v>
      </c>
    </row>
    <row r="7" ht="36" customHeight="true" spans="1:5">
      <c r="A7" s="181" t="s">
        <v>1918</v>
      </c>
      <c r="B7" s="202"/>
      <c r="C7" s="200"/>
      <c r="D7" s="83" t="str">
        <f>IF(B7&gt;0,C7/B7-1,IF(B7&lt;0,-(C7/B7-1),""))</f>
        <v/>
      </c>
      <c r="E7" s="157" t="str">
        <f t="shared" si="0"/>
        <v>否</v>
      </c>
    </row>
    <row r="8" ht="36" hidden="true" customHeight="true" spans="1:5">
      <c r="A8" s="181" t="s">
        <v>1919</v>
      </c>
      <c r="B8" s="203"/>
      <c r="C8" s="200">
        <v>0</v>
      </c>
      <c r="D8" s="201" t="str">
        <f>IF(B8&gt;0,C8/B8-1,IF(B8&lt;0,-(C8/B8-1),""))</f>
        <v/>
      </c>
      <c r="E8" s="157" t="str">
        <f t="shared" si="0"/>
        <v>否</v>
      </c>
    </row>
    <row r="9" ht="36" customHeight="true" spans="1:5">
      <c r="A9" s="181" t="s">
        <v>1920</v>
      </c>
      <c r="B9" s="202"/>
      <c r="C9" s="200"/>
      <c r="D9" s="83" t="str">
        <f t="shared" ref="D9:D18" si="1">IF(B9&gt;0,C9/B9-1,IF(B9&lt;0,-(C9/B9-1),""))</f>
        <v/>
      </c>
      <c r="E9" s="157" t="str">
        <f t="shared" si="0"/>
        <v>否</v>
      </c>
    </row>
    <row r="10" ht="36" customHeight="true" spans="1:5">
      <c r="A10" s="181" t="s">
        <v>1923</v>
      </c>
      <c r="B10" s="203"/>
      <c r="C10" s="200"/>
      <c r="D10" s="83" t="str">
        <f t="shared" si="1"/>
        <v/>
      </c>
      <c r="E10" s="157" t="str">
        <f t="shared" si="0"/>
        <v>否</v>
      </c>
    </row>
    <row r="11" ht="36" customHeight="true" spans="1:5">
      <c r="A11" s="181" t="s">
        <v>1924</v>
      </c>
      <c r="B11" s="203"/>
      <c r="C11" s="204"/>
      <c r="D11" s="83" t="str">
        <f t="shared" si="1"/>
        <v/>
      </c>
      <c r="E11" s="157" t="str">
        <f t="shared" si="0"/>
        <v>否</v>
      </c>
    </row>
    <row r="12" ht="36" customHeight="true" spans="1:5">
      <c r="A12" s="181" t="s">
        <v>1925</v>
      </c>
      <c r="B12" s="202"/>
      <c r="C12" s="205"/>
      <c r="D12" s="83" t="str">
        <f t="shared" si="1"/>
        <v/>
      </c>
      <c r="E12" s="157" t="str">
        <f t="shared" si="0"/>
        <v>否</v>
      </c>
    </row>
    <row r="13" ht="36" customHeight="true" spans="1:5">
      <c r="A13" s="181" t="s">
        <v>1926</v>
      </c>
      <c r="B13" s="202"/>
      <c r="C13" s="200"/>
      <c r="D13" s="83" t="str">
        <f t="shared" si="1"/>
        <v/>
      </c>
      <c r="E13" s="157" t="str">
        <f t="shared" si="0"/>
        <v>否</v>
      </c>
    </row>
    <row r="14" ht="36" customHeight="true" spans="1:5">
      <c r="A14" s="199" t="s">
        <v>1922</v>
      </c>
      <c r="B14" s="202"/>
      <c r="C14" s="200"/>
      <c r="D14" s="83" t="str">
        <f t="shared" si="1"/>
        <v/>
      </c>
      <c r="E14" s="157" t="str">
        <f t="shared" si="0"/>
        <v>否</v>
      </c>
    </row>
    <row r="15" ht="36" customHeight="true" spans="1:5">
      <c r="A15" s="199" t="s">
        <v>1977</v>
      </c>
      <c r="B15" s="202"/>
      <c r="C15" s="204"/>
      <c r="D15" s="83" t="str">
        <f t="shared" si="1"/>
        <v/>
      </c>
      <c r="E15" s="157" t="str">
        <f t="shared" si="0"/>
        <v>否</v>
      </c>
    </row>
    <row r="16" ht="36" customHeight="true" spans="1:5">
      <c r="A16" s="181" t="s">
        <v>1928</v>
      </c>
      <c r="B16" s="202"/>
      <c r="C16" s="200"/>
      <c r="D16" s="83" t="str">
        <f t="shared" si="1"/>
        <v/>
      </c>
      <c r="E16" s="157" t="str">
        <f t="shared" si="0"/>
        <v>否</v>
      </c>
    </row>
    <row r="17" ht="36" customHeight="true" spans="1:5">
      <c r="A17" s="181" t="s">
        <v>1929</v>
      </c>
      <c r="B17" s="202"/>
      <c r="C17" s="200"/>
      <c r="D17" s="83" t="str">
        <f t="shared" si="1"/>
        <v/>
      </c>
      <c r="E17" s="157" t="str">
        <f t="shared" si="0"/>
        <v>否</v>
      </c>
    </row>
    <row r="18" ht="36" customHeight="true" spans="1:5">
      <c r="A18" s="181" t="s">
        <v>1930</v>
      </c>
      <c r="B18" s="202"/>
      <c r="C18" s="200"/>
      <c r="D18" s="83" t="str">
        <f t="shared" si="1"/>
        <v/>
      </c>
      <c r="E18" s="157" t="str">
        <f t="shared" si="0"/>
        <v>否</v>
      </c>
    </row>
    <row r="19" ht="36" hidden="true" customHeight="true" spans="1:5">
      <c r="A19" s="181" t="s">
        <v>1932</v>
      </c>
      <c r="B19" s="203"/>
      <c r="C19" s="200"/>
      <c r="D19" s="201" t="str">
        <f t="shared" ref="D19:D27" si="2">IF(B19&gt;0,C19/B19-1,IF(B19&lt;0,-(C19/B19-1),""))</f>
        <v/>
      </c>
      <c r="E19" s="157" t="str">
        <f t="shared" si="0"/>
        <v>否</v>
      </c>
    </row>
    <row r="20" ht="36" customHeight="true" spans="1:5">
      <c r="A20" s="181" t="s">
        <v>1933</v>
      </c>
      <c r="B20" s="202">
        <v>289</v>
      </c>
      <c r="C20" s="200">
        <v>3000</v>
      </c>
      <c r="D20" s="122">
        <f t="shared" si="2"/>
        <v>9.381</v>
      </c>
      <c r="E20" s="157" t="str">
        <f t="shared" si="0"/>
        <v>是</v>
      </c>
    </row>
    <row r="21" ht="36" customHeight="true" spans="1:5">
      <c r="A21" s="167" t="s">
        <v>1978</v>
      </c>
      <c r="B21" s="206"/>
      <c r="C21" s="207"/>
      <c r="D21" s="83" t="str">
        <f t="shared" si="2"/>
        <v/>
      </c>
      <c r="E21" s="157" t="str">
        <f t="shared" si="0"/>
        <v>否</v>
      </c>
    </row>
    <row r="22" ht="36" customHeight="true" spans="1:5">
      <c r="A22" s="181" t="s">
        <v>1935</v>
      </c>
      <c r="B22" s="208"/>
      <c r="C22" s="209"/>
      <c r="D22" s="83" t="str">
        <f t="shared" si="2"/>
        <v/>
      </c>
      <c r="E22" s="157" t="str">
        <f t="shared" si="0"/>
        <v>否</v>
      </c>
    </row>
    <row r="23" ht="36" hidden="true" customHeight="true" spans="1:5">
      <c r="A23" s="181" t="s">
        <v>1936</v>
      </c>
      <c r="B23" s="208">
        <v>0</v>
      </c>
      <c r="C23" s="209"/>
      <c r="D23" s="210" t="str">
        <f t="shared" si="2"/>
        <v/>
      </c>
      <c r="E23" s="157" t="str">
        <f t="shared" si="0"/>
        <v>否</v>
      </c>
    </row>
    <row r="24" ht="36" hidden="true" customHeight="true" spans="1:5">
      <c r="A24" s="167" t="s">
        <v>1979</v>
      </c>
      <c r="B24" s="179"/>
      <c r="C24" s="211">
        <f>SUM(C25:C27)</f>
        <v>0</v>
      </c>
      <c r="D24" s="201" t="str">
        <f t="shared" si="2"/>
        <v/>
      </c>
      <c r="E24" s="157" t="str">
        <f t="shared" si="0"/>
        <v>否</v>
      </c>
    </row>
    <row r="25" ht="36" hidden="true" customHeight="true" spans="1:5">
      <c r="A25" s="181" t="s">
        <v>1980</v>
      </c>
      <c r="B25" s="180"/>
      <c r="C25" s="212"/>
      <c r="D25" s="201" t="str">
        <f t="shared" si="2"/>
        <v/>
      </c>
      <c r="E25" s="157" t="str">
        <f t="shared" si="0"/>
        <v>否</v>
      </c>
    </row>
    <row r="26" ht="36" hidden="true" customHeight="true" spans="1:5">
      <c r="A26" s="181" t="s">
        <v>1981</v>
      </c>
      <c r="B26" s="180"/>
      <c r="C26" s="212"/>
      <c r="D26" s="201" t="str">
        <f t="shared" si="2"/>
        <v/>
      </c>
      <c r="E26" s="157" t="str">
        <f t="shared" si="0"/>
        <v>否</v>
      </c>
    </row>
    <row r="27" ht="36" hidden="true" customHeight="true" spans="1:5">
      <c r="A27" s="181" t="s">
        <v>1982</v>
      </c>
      <c r="B27" s="121"/>
      <c r="C27" s="209">
        <f>SUM(C28:C29)</f>
        <v>0</v>
      </c>
      <c r="D27" s="201" t="str">
        <f t="shared" si="2"/>
        <v/>
      </c>
      <c r="E27" s="157" t="str">
        <f t="shared" si="0"/>
        <v>否</v>
      </c>
    </row>
    <row r="28" ht="36" customHeight="true" spans="1:5">
      <c r="A28" s="167" t="s">
        <v>1983</v>
      </c>
      <c r="B28" s="179"/>
      <c r="C28" s="211"/>
      <c r="D28" s="83" t="str">
        <f t="shared" ref="D28:D33" si="3">IF(B28&gt;0,C28/B28-1,IF(B28&lt;0,-(C28/B28-1),""))</f>
        <v/>
      </c>
      <c r="E28" s="157" t="str">
        <f t="shared" si="0"/>
        <v>否</v>
      </c>
    </row>
    <row r="29" ht="36" customHeight="true" spans="1:5">
      <c r="A29" s="181" t="s">
        <v>1945</v>
      </c>
      <c r="B29" s="121"/>
      <c r="C29" s="213"/>
      <c r="D29" s="83" t="str">
        <f t="shared" si="3"/>
        <v/>
      </c>
      <c r="E29" s="157" t="str">
        <f t="shared" si="0"/>
        <v>否</v>
      </c>
    </row>
    <row r="30" ht="36" customHeight="true" spans="1:5">
      <c r="A30" s="167" t="s">
        <v>1984</v>
      </c>
      <c r="B30" s="187"/>
      <c r="C30" s="214"/>
      <c r="D30" s="83" t="str">
        <f t="shared" si="3"/>
        <v/>
      </c>
      <c r="E30" s="157" t="str">
        <f t="shared" si="0"/>
        <v>否</v>
      </c>
    </row>
    <row r="31" ht="36" customHeight="true" spans="1:5">
      <c r="A31" s="215" t="s">
        <v>1985</v>
      </c>
      <c r="B31" s="102">
        <v>289</v>
      </c>
      <c r="C31" s="216">
        <v>3000</v>
      </c>
      <c r="D31" s="83">
        <f t="shared" si="3"/>
        <v>9.381</v>
      </c>
      <c r="E31" s="157" t="str">
        <f t="shared" si="0"/>
        <v>是</v>
      </c>
    </row>
    <row r="32" ht="36" customHeight="true" spans="1:5">
      <c r="A32" s="217" t="s">
        <v>62</v>
      </c>
      <c r="B32" s="179"/>
      <c r="C32" s="211"/>
      <c r="D32" s="83" t="str">
        <f t="shared" si="3"/>
        <v/>
      </c>
      <c r="E32" s="157" t="str">
        <f t="shared" si="0"/>
        <v>否</v>
      </c>
    </row>
    <row r="33" ht="36" customHeight="true" spans="1:5">
      <c r="A33" s="218" t="s">
        <v>1949</v>
      </c>
      <c r="B33" s="219"/>
      <c r="C33" s="211"/>
      <c r="D33" s="83" t="str">
        <f t="shared" si="3"/>
        <v/>
      </c>
      <c r="E33" s="157" t="str">
        <f t="shared" si="0"/>
        <v>否</v>
      </c>
    </row>
    <row r="34" ht="36" hidden="true" customHeight="true" spans="1:5">
      <c r="A34" s="217" t="s">
        <v>1950</v>
      </c>
      <c r="B34" s="102"/>
      <c r="C34" s="216"/>
      <c r="D34" s="220"/>
      <c r="E34" s="157" t="str">
        <f t="shared" si="0"/>
        <v>否</v>
      </c>
    </row>
    <row r="35" ht="36" customHeight="true" spans="1:5">
      <c r="A35" s="182" t="s">
        <v>69</v>
      </c>
      <c r="B35" s="102">
        <v>289</v>
      </c>
      <c r="C35" s="216">
        <v>3000</v>
      </c>
      <c r="D35" s="83">
        <f>IF(B35&gt;0,C35/B35-1,IF(B35&lt;0,-(C35/B35-1),""))</f>
        <v>9.381</v>
      </c>
      <c r="E35" s="157" t="str">
        <f t="shared" si="0"/>
        <v>是</v>
      </c>
    </row>
    <row r="36" spans="2:2">
      <c r="B36" s="221"/>
    </row>
    <row r="37" spans="2:2">
      <c r="B37" s="222"/>
    </row>
    <row r="38" spans="2:2">
      <c r="B38" s="221"/>
    </row>
    <row r="39" spans="2:2">
      <c r="B39" s="222"/>
    </row>
    <row r="40" spans="2:2">
      <c r="B40" s="221"/>
    </row>
    <row r="41" spans="2:2">
      <c r="B41" s="221"/>
    </row>
    <row r="42" spans="2:2">
      <c r="B42" s="222"/>
    </row>
    <row r="43" spans="2:2">
      <c r="B43" s="221"/>
    </row>
    <row r="44" spans="2:2">
      <c r="B44" s="221"/>
    </row>
    <row r="45" spans="2:2">
      <c r="B45" s="221"/>
    </row>
    <row r="46" spans="2:2">
      <c r="B46" s="221"/>
    </row>
    <row r="47" spans="2:2">
      <c r="B47" s="222"/>
    </row>
    <row r="48" spans="2:2">
      <c r="B48" s="221"/>
    </row>
  </sheetData>
  <autoFilter ref="A3:E35">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conditionalFormatting sqref="D34 D23">
    <cfRule type="cellIs" dxfId="4"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5"/>
  <sheetViews>
    <sheetView showGridLines="0" showZeros="0" view="pageBreakPreview" zoomScaleNormal="100" zoomScaleSheetLayoutView="100" workbookViewId="0">
      <selection activeCell="F27" sqref="F27"/>
    </sheetView>
  </sheetViews>
  <sheetFormatPr defaultColWidth="9" defaultRowHeight="13.5" outlineLevelCol="4"/>
  <cols>
    <col min="1" max="1" width="50.775" customWidth="true"/>
    <col min="2" max="4" width="20.6333333333333" customWidth="true"/>
    <col min="5" max="5" width="5.33333333333333" hidden="true" customWidth="true"/>
  </cols>
  <sheetData>
    <row r="1" ht="45" customHeight="true" spans="1:4">
      <c r="A1" s="174" t="s">
        <v>1986</v>
      </c>
      <c r="B1" s="174"/>
      <c r="C1" s="174"/>
      <c r="D1" s="174"/>
    </row>
    <row r="2" ht="20.1" customHeight="true" spans="1:4">
      <c r="A2" s="175"/>
      <c r="B2" s="175"/>
      <c r="C2" s="176"/>
      <c r="D2" s="177" t="s">
        <v>3</v>
      </c>
    </row>
    <row r="3" ht="45" customHeight="true" spans="1:5">
      <c r="A3" s="178" t="s">
        <v>1987</v>
      </c>
      <c r="B3" s="79" t="s">
        <v>6</v>
      </c>
      <c r="C3" s="79" t="s">
        <v>7</v>
      </c>
      <c r="D3" s="79" t="s">
        <v>8</v>
      </c>
      <c r="E3" s="190" t="s">
        <v>9</v>
      </c>
    </row>
    <row r="4" ht="36" customHeight="true" spans="1:5">
      <c r="A4" s="167" t="s">
        <v>1952</v>
      </c>
      <c r="B4" s="179">
        <v>8</v>
      </c>
      <c r="C4" s="179"/>
      <c r="D4" s="83">
        <f>IF(B4&gt;0,C4/B4-1,IF(B4&lt;0,-(C4/B4-1),""))</f>
        <v>-1</v>
      </c>
      <c r="E4" s="157" t="str">
        <f>IF(A4&lt;&gt;"",IF(SUM(B4:C4)&lt;&gt;0,"是","否"),"是")</f>
        <v>是</v>
      </c>
    </row>
    <row r="5" ht="36" customHeight="true" spans="1:5">
      <c r="A5" s="169" t="s">
        <v>1988</v>
      </c>
      <c r="B5" s="180"/>
      <c r="C5" s="180"/>
      <c r="D5" s="83" t="str">
        <f t="shared" ref="D5:D22" si="0">IF(B5&gt;0,C5/B5-1,IF(B5&lt;0,-(C5/B5-1),""))</f>
        <v/>
      </c>
      <c r="E5" s="157" t="str">
        <f>IF(A5&lt;&gt;"",IF(SUM(B5:C5)&lt;&gt;0,"是","否"),"是")</f>
        <v>否</v>
      </c>
    </row>
    <row r="6" ht="36" customHeight="true" spans="1:5">
      <c r="A6" s="169" t="s">
        <v>1958</v>
      </c>
      <c r="B6" s="180"/>
      <c r="C6" s="180"/>
      <c r="D6" s="83" t="str">
        <f t="shared" si="0"/>
        <v/>
      </c>
      <c r="E6" s="157" t="str">
        <f>IF(A6&lt;&gt;"",IF(SUM(B6:C6)&lt;&gt;0,"是","否"),"是")</f>
        <v>否</v>
      </c>
    </row>
    <row r="7" ht="36" customHeight="true" spans="1:5">
      <c r="A7" s="169" t="s">
        <v>1954</v>
      </c>
      <c r="B7" s="180">
        <v>8</v>
      </c>
      <c r="C7" s="180"/>
      <c r="D7" s="122">
        <f t="shared" si="0"/>
        <v>-1</v>
      </c>
      <c r="E7" s="157"/>
    </row>
    <row r="8" ht="36" customHeight="true" spans="1:5">
      <c r="A8" s="167" t="s">
        <v>1959</v>
      </c>
      <c r="B8" s="179"/>
      <c r="C8" s="179"/>
      <c r="D8" s="83" t="str">
        <f t="shared" si="0"/>
        <v/>
      </c>
      <c r="E8" s="157" t="str">
        <f t="shared" ref="E8:E22" si="1">IF(A8&lt;&gt;"",IF(SUM(B8:C8)&lt;&gt;0,"是","否"),"是")</f>
        <v>否</v>
      </c>
    </row>
    <row r="9" ht="36" customHeight="true" spans="1:5">
      <c r="A9" s="169" t="s">
        <v>1960</v>
      </c>
      <c r="B9" s="180"/>
      <c r="C9" s="180"/>
      <c r="D9" s="83" t="str">
        <f t="shared" si="0"/>
        <v/>
      </c>
      <c r="E9" s="157" t="str">
        <f t="shared" si="1"/>
        <v>否</v>
      </c>
    </row>
    <row r="10" ht="36" customHeight="true" spans="1:5">
      <c r="A10" s="169" t="s">
        <v>1964</v>
      </c>
      <c r="B10" s="180"/>
      <c r="C10" s="180"/>
      <c r="D10" s="83" t="str">
        <f t="shared" si="0"/>
        <v/>
      </c>
      <c r="E10" s="157" t="str">
        <f t="shared" si="1"/>
        <v>否</v>
      </c>
    </row>
    <row r="11" ht="36" customHeight="true" spans="1:5">
      <c r="A11" s="167" t="s">
        <v>1965</v>
      </c>
      <c r="B11" s="179">
        <f>B12</f>
        <v>0</v>
      </c>
      <c r="C11" s="179">
        <f>C12</f>
        <v>0</v>
      </c>
      <c r="D11" s="83" t="str">
        <f t="shared" si="0"/>
        <v/>
      </c>
      <c r="E11" s="157" t="str">
        <f t="shared" si="1"/>
        <v>否</v>
      </c>
    </row>
    <row r="12" ht="36" customHeight="true" spans="1:5">
      <c r="A12" s="169" t="s">
        <v>1966</v>
      </c>
      <c r="B12" s="180"/>
      <c r="C12" s="180"/>
      <c r="D12" s="83" t="str">
        <f t="shared" si="0"/>
        <v/>
      </c>
      <c r="E12" s="157" t="str">
        <f t="shared" si="1"/>
        <v>否</v>
      </c>
    </row>
    <row r="13" ht="36" customHeight="true" spans="1:5">
      <c r="A13" s="167" t="s">
        <v>1967</v>
      </c>
      <c r="B13" s="179"/>
      <c r="C13" s="179"/>
      <c r="D13" s="83" t="str">
        <f t="shared" si="0"/>
        <v/>
      </c>
      <c r="E13" s="157" t="str">
        <f t="shared" si="1"/>
        <v>否</v>
      </c>
    </row>
    <row r="14" ht="36" customHeight="true" spans="1:5">
      <c r="A14" s="181" t="s">
        <v>1989</v>
      </c>
      <c r="B14" s="180"/>
      <c r="C14" s="180"/>
      <c r="D14" s="83" t="str">
        <f t="shared" si="0"/>
        <v/>
      </c>
      <c r="E14" s="157" t="str">
        <f t="shared" si="1"/>
        <v>否</v>
      </c>
    </row>
    <row r="15" ht="36" customHeight="true" spans="1:5">
      <c r="A15" s="167" t="s">
        <v>1969</v>
      </c>
      <c r="B15" s="179"/>
      <c r="C15" s="179">
        <v>50</v>
      </c>
      <c r="D15" s="83" t="str">
        <f t="shared" si="0"/>
        <v/>
      </c>
      <c r="E15" s="157" t="str">
        <f t="shared" si="1"/>
        <v>是</v>
      </c>
    </row>
    <row r="16" ht="36" customHeight="true" spans="1:5">
      <c r="A16" s="169" t="s">
        <v>1970</v>
      </c>
      <c r="B16" s="180"/>
      <c r="C16" s="180">
        <v>50</v>
      </c>
      <c r="D16" s="83" t="str">
        <f t="shared" si="0"/>
        <v/>
      </c>
      <c r="E16" s="157" t="str">
        <f t="shared" si="1"/>
        <v>是</v>
      </c>
    </row>
    <row r="17" ht="36" customHeight="true" spans="1:5">
      <c r="A17" s="182" t="s">
        <v>1990</v>
      </c>
      <c r="B17" s="179">
        <v>8</v>
      </c>
      <c r="C17" s="179"/>
      <c r="D17" s="83">
        <f t="shared" si="0"/>
        <v>-1</v>
      </c>
      <c r="E17" s="157" t="str">
        <f t="shared" si="1"/>
        <v>是</v>
      </c>
    </row>
    <row r="18" ht="36" customHeight="true" spans="1:5">
      <c r="A18" s="183" t="s">
        <v>97</v>
      </c>
      <c r="B18" s="179"/>
      <c r="C18" s="179"/>
      <c r="D18" s="83" t="str">
        <f t="shared" si="0"/>
        <v/>
      </c>
      <c r="E18" s="157" t="str">
        <f t="shared" si="1"/>
        <v>否</v>
      </c>
    </row>
    <row r="19" ht="36" customHeight="true" spans="1:5">
      <c r="A19" s="184" t="s">
        <v>1972</v>
      </c>
      <c r="B19" s="185"/>
      <c r="C19" s="180">
        <v>80</v>
      </c>
      <c r="D19" s="83" t="str">
        <f t="shared" si="0"/>
        <v/>
      </c>
      <c r="E19" s="157" t="str">
        <f t="shared" si="1"/>
        <v>是</v>
      </c>
    </row>
    <row r="20" ht="36" customHeight="true" spans="1:5">
      <c r="A20" s="184" t="s">
        <v>1973</v>
      </c>
      <c r="B20" s="185">
        <v>281</v>
      </c>
      <c r="C20" s="185">
        <v>2870</v>
      </c>
      <c r="D20" s="122">
        <f t="shared" si="0"/>
        <v>9.214</v>
      </c>
      <c r="E20" s="157" t="str">
        <f t="shared" si="1"/>
        <v>是</v>
      </c>
    </row>
    <row r="21" ht="36" customHeight="true" spans="1:5">
      <c r="A21" s="186" t="s">
        <v>1974</v>
      </c>
      <c r="B21" s="187"/>
      <c r="C21" s="179"/>
      <c r="D21" s="83" t="str">
        <f t="shared" si="0"/>
        <v/>
      </c>
      <c r="E21" s="157" t="str">
        <f t="shared" si="1"/>
        <v>否</v>
      </c>
    </row>
    <row r="22" ht="36" customHeight="true" spans="1:5">
      <c r="A22" s="182" t="s">
        <v>104</v>
      </c>
      <c r="B22" s="179">
        <v>289</v>
      </c>
      <c r="C22" s="179">
        <v>3000</v>
      </c>
      <c r="D22" s="83">
        <f t="shared" si="0"/>
        <v>9.381</v>
      </c>
      <c r="E22" s="157" t="str">
        <f t="shared" si="1"/>
        <v>是</v>
      </c>
    </row>
    <row r="23" spans="2:2">
      <c r="B23" s="188"/>
    </row>
    <row r="24" spans="2:3">
      <c r="B24" s="189"/>
      <c r="C24" s="189"/>
    </row>
    <row r="25" spans="2:2">
      <c r="B25" s="188"/>
    </row>
    <row r="26" spans="2:3">
      <c r="B26" s="189"/>
      <c r="C26" s="189"/>
    </row>
    <row r="27" spans="2:2">
      <c r="B27" s="188"/>
    </row>
    <row r="28" spans="2:2">
      <c r="B28" s="188"/>
    </row>
    <row r="29" spans="2:3">
      <c r="B29" s="189"/>
      <c r="C29" s="189"/>
    </row>
    <row r="30" spans="2:2">
      <c r="B30" s="188"/>
    </row>
    <row r="31" spans="2:2">
      <c r="B31" s="188"/>
    </row>
    <row r="32" spans="2:2">
      <c r="B32" s="188"/>
    </row>
    <row r="33" spans="2:2">
      <c r="B33" s="188"/>
    </row>
    <row r="34" spans="2:3">
      <c r="B34" s="189"/>
      <c r="C34" s="189"/>
    </row>
    <row r="35" spans="2:2">
      <c r="B35" s="188"/>
    </row>
  </sheetData>
  <mergeCells count="1">
    <mergeCell ref="A1:D1"/>
  </mergeCells>
  <conditionalFormatting sqref="E3:E22">
    <cfRule type="cellIs" dxfId="3" priority="2" stopIfTrue="1" operator="lessThanOrEqual">
      <formula>-1</formula>
    </cfRule>
  </conditionalFormatting>
  <conditionalFormatting sqref="E4:E22">
    <cfRule type="cellIs" dxfId="3"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view="pageBreakPreview" zoomScaleNormal="100" zoomScaleSheetLayoutView="100" workbookViewId="0">
      <selection activeCell="B4" sqref="B4:B12"/>
    </sheetView>
  </sheetViews>
  <sheetFormatPr defaultColWidth="9" defaultRowHeight="15.75" outlineLevelCol="1"/>
  <cols>
    <col min="1" max="1" width="36.25" style="158" customWidth="true"/>
    <col min="2" max="2" width="45.5" style="160" customWidth="true"/>
    <col min="3" max="3" width="12.6333333333333" style="158"/>
    <col min="4" max="16374" width="9" style="158"/>
    <col min="16375" max="16376" width="35.6333333333333" style="158"/>
    <col min="16377" max="16377" width="9" style="158"/>
    <col min="16378" max="16384" width="9" style="161"/>
  </cols>
  <sheetData>
    <row r="1" s="158" customFormat="true" ht="45" customHeight="true" spans="1:2">
      <c r="A1" s="162" t="s">
        <v>1991</v>
      </c>
      <c r="B1" s="163"/>
    </row>
    <row r="2" s="158" customFormat="true" ht="20.1" customHeight="true" spans="1:2">
      <c r="A2" s="164"/>
      <c r="B2" s="165" t="s">
        <v>3</v>
      </c>
    </row>
    <row r="3" s="159" customFormat="true" ht="45" customHeight="true" spans="1:2">
      <c r="A3" s="166" t="s">
        <v>1992</v>
      </c>
      <c r="B3" s="166" t="s">
        <v>1993</v>
      </c>
    </row>
    <row r="4" s="158" customFormat="true" ht="36" customHeight="true" spans="1:2">
      <c r="A4" s="170" t="s">
        <v>1346</v>
      </c>
      <c r="B4" s="168">
        <v>57</v>
      </c>
    </row>
    <row r="5" s="158" customFormat="true" ht="36" customHeight="true" spans="1:2">
      <c r="A5" s="170" t="s">
        <v>1348</v>
      </c>
      <c r="B5" s="168">
        <v>1</v>
      </c>
    </row>
    <row r="6" s="158" customFormat="true" ht="36" customHeight="true" spans="1:2">
      <c r="A6" s="170" t="s">
        <v>1349</v>
      </c>
      <c r="B6" s="168">
        <v>1</v>
      </c>
    </row>
    <row r="7" s="158" customFormat="true" ht="36" customHeight="true" spans="1:2">
      <c r="A7" s="170" t="s">
        <v>1347</v>
      </c>
      <c r="B7" s="168">
        <v>4</v>
      </c>
    </row>
    <row r="8" s="158" customFormat="true" ht="36" customHeight="true" spans="1:2">
      <c r="A8" s="170" t="s">
        <v>1350</v>
      </c>
      <c r="B8" s="168">
        <v>2</v>
      </c>
    </row>
    <row r="9" s="158" customFormat="true" ht="36" customHeight="true" spans="1:2">
      <c r="A9" s="170" t="s">
        <v>1351</v>
      </c>
      <c r="B9" s="168">
        <v>2</v>
      </c>
    </row>
    <row r="10" s="158" customFormat="true" ht="36" customHeight="true" spans="1:2">
      <c r="A10" s="170" t="s">
        <v>1352</v>
      </c>
      <c r="B10" s="168">
        <v>10</v>
      </c>
    </row>
    <row r="11" s="158" customFormat="true" ht="36" customHeight="true" spans="1:2">
      <c r="A11" s="170" t="s">
        <v>1353</v>
      </c>
      <c r="B11" s="168">
        <v>2</v>
      </c>
    </row>
    <row r="12" s="158" customFormat="true" ht="36" customHeight="true" spans="1:2">
      <c r="A12" s="170" t="s">
        <v>1354</v>
      </c>
      <c r="B12" s="168">
        <v>1</v>
      </c>
    </row>
    <row r="13" s="158" customFormat="true" ht="31" customHeight="true" spans="1:2">
      <c r="A13" s="172" t="s">
        <v>1994</v>
      </c>
      <c r="B13" s="173">
        <v>80</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zoomScaleSheetLayoutView="100" workbookViewId="0">
      <pane ySplit="4" topLeftCell="A38" activePane="bottomLeft" state="frozen"/>
      <selection/>
      <selection pane="bottomLeft" activeCell="I23" sqref="I23"/>
    </sheetView>
  </sheetViews>
  <sheetFormatPr defaultColWidth="9" defaultRowHeight="15.75" outlineLevelCol="5"/>
  <cols>
    <col min="1" max="1" width="17.6333333333333" style="284" customWidth="true"/>
    <col min="2" max="2" width="50.75" style="284" customWidth="true"/>
    <col min="3" max="4" width="20.6333333333333" style="284" customWidth="true"/>
    <col min="5" max="5" width="20.6333333333333" style="499" customWidth="true"/>
    <col min="6" max="6" width="9" style="500" hidden="true" customWidth="true"/>
    <col min="7" max="16384" width="9" style="500"/>
  </cols>
  <sheetData>
    <row r="1" spans="2:2">
      <c r="B1" s="501" t="s">
        <v>1</v>
      </c>
    </row>
    <row r="2" ht="45" customHeight="true" spans="1:6">
      <c r="A2" s="288"/>
      <c r="B2" s="288" t="s">
        <v>2</v>
      </c>
      <c r="C2" s="288"/>
      <c r="D2" s="288"/>
      <c r="E2" s="288"/>
      <c r="F2" s="512"/>
    </row>
    <row r="3" ht="18.95" customHeight="true" spans="1:6">
      <c r="A3" s="287"/>
      <c r="B3" s="502"/>
      <c r="C3" s="503"/>
      <c r="D3" s="287"/>
      <c r="E3" s="301" t="s">
        <v>3</v>
      </c>
      <c r="F3" s="512"/>
    </row>
    <row r="4" s="496" customFormat="true" ht="45" customHeight="true" spans="1:6">
      <c r="A4" s="291" t="s">
        <v>4</v>
      </c>
      <c r="B4" s="504" t="s">
        <v>5</v>
      </c>
      <c r="C4" s="293" t="s">
        <v>6</v>
      </c>
      <c r="D4" s="293" t="s">
        <v>7</v>
      </c>
      <c r="E4" s="504" t="s">
        <v>8</v>
      </c>
      <c r="F4" s="513" t="s">
        <v>9</v>
      </c>
    </row>
    <row r="5" ht="37.5" customHeight="true" spans="1:6">
      <c r="A5" s="472" t="s">
        <v>10</v>
      </c>
      <c r="B5" s="473" t="s">
        <v>11</v>
      </c>
      <c r="C5" s="358">
        <f>SUM(C6:C20)</f>
        <v>1098827</v>
      </c>
      <c r="D5" s="358">
        <f>SUM(D6:D20)</f>
        <v>1117920</v>
      </c>
      <c r="E5" s="514">
        <f>IF(C5&gt;0,D5/C5-1,IF(C5&lt;0,-(D5/C5-1),""))</f>
        <v>0.017</v>
      </c>
      <c r="F5" s="515" t="str">
        <f t="shared" ref="F5:F40" si="0">IF(LEN(A5)=3,"是",IF(B5&lt;&gt;"",IF(SUM(C5:D5)&lt;&gt;0,"是","否"),"是"))</f>
        <v>是</v>
      </c>
    </row>
    <row r="6" ht="37.5" customHeight="true" spans="1:6">
      <c r="A6" s="364" t="s">
        <v>12</v>
      </c>
      <c r="B6" s="314" t="s">
        <v>13</v>
      </c>
      <c r="C6" s="357">
        <v>507038</v>
      </c>
      <c r="D6" s="357">
        <v>508936</v>
      </c>
      <c r="E6" s="516">
        <f t="shared" ref="E6:E40" si="1">IF(C6&gt;0,D6/C6-1,IF(C6&lt;0,-(D6/C6-1),""))</f>
        <v>0.004</v>
      </c>
      <c r="F6" s="515" t="str">
        <f t="shared" si="0"/>
        <v>是</v>
      </c>
    </row>
    <row r="7" ht="37.5" customHeight="true" spans="1:6">
      <c r="A7" s="364" t="s">
        <v>14</v>
      </c>
      <c r="B7" s="314" t="s">
        <v>15</v>
      </c>
      <c r="C7" s="357">
        <v>70310</v>
      </c>
      <c r="D7" s="357">
        <v>75693</v>
      </c>
      <c r="E7" s="516">
        <f t="shared" si="1"/>
        <v>0.077</v>
      </c>
      <c r="F7" s="515" t="str">
        <f t="shared" si="0"/>
        <v>是</v>
      </c>
    </row>
    <row r="8" ht="37.5" customHeight="true" spans="1:6">
      <c r="A8" s="364" t="s">
        <v>16</v>
      </c>
      <c r="B8" s="314" t="s">
        <v>17</v>
      </c>
      <c r="C8" s="357">
        <v>11007</v>
      </c>
      <c r="D8" s="357">
        <v>11282</v>
      </c>
      <c r="E8" s="516">
        <f t="shared" si="1"/>
        <v>0.025</v>
      </c>
      <c r="F8" s="515" t="str">
        <f t="shared" si="0"/>
        <v>是</v>
      </c>
    </row>
    <row r="9" ht="37.5" customHeight="true" spans="1:6">
      <c r="A9" s="364" t="s">
        <v>18</v>
      </c>
      <c r="B9" s="314" t="s">
        <v>19</v>
      </c>
      <c r="C9" s="357">
        <v>33131</v>
      </c>
      <c r="D9" s="357">
        <v>37194</v>
      </c>
      <c r="E9" s="516">
        <f t="shared" si="1"/>
        <v>0.123</v>
      </c>
      <c r="F9" s="515" t="str">
        <f t="shared" si="0"/>
        <v>是</v>
      </c>
    </row>
    <row r="10" ht="37.5" customHeight="true" spans="1:6">
      <c r="A10" s="364" t="s">
        <v>20</v>
      </c>
      <c r="B10" s="314" t="s">
        <v>21</v>
      </c>
      <c r="C10" s="357">
        <v>196876</v>
      </c>
      <c r="D10" s="357">
        <v>197445</v>
      </c>
      <c r="E10" s="516">
        <f t="shared" si="1"/>
        <v>0.003</v>
      </c>
      <c r="F10" s="515" t="str">
        <f t="shared" si="0"/>
        <v>是</v>
      </c>
    </row>
    <row r="11" ht="37.5" customHeight="true" spans="1:6">
      <c r="A11" s="364" t="s">
        <v>22</v>
      </c>
      <c r="B11" s="314" t="s">
        <v>23</v>
      </c>
      <c r="C11" s="357">
        <v>29492</v>
      </c>
      <c r="D11" s="357">
        <v>29882</v>
      </c>
      <c r="E11" s="516">
        <f t="shared" si="1"/>
        <v>0.013</v>
      </c>
      <c r="F11" s="515" t="str">
        <f t="shared" si="0"/>
        <v>是</v>
      </c>
    </row>
    <row r="12" ht="37.5" customHeight="true" spans="1:6">
      <c r="A12" s="364" t="s">
        <v>24</v>
      </c>
      <c r="B12" s="314" t="s">
        <v>25</v>
      </c>
      <c r="C12" s="357">
        <v>22656</v>
      </c>
      <c r="D12" s="357">
        <v>24022</v>
      </c>
      <c r="E12" s="516">
        <f t="shared" si="1"/>
        <v>0.06</v>
      </c>
      <c r="F12" s="515" t="str">
        <f t="shared" si="0"/>
        <v>是</v>
      </c>
    </row>
    <row r="13" ht="37.5" customHeight="true" spans="1:6">
      <c r="A13" s="364" t="s">
        <v>26</v>
      </c>
      <c r="B13" s="314" t="s">
        <v>27</v>
      </c>
      <c r="C13" s="357">
        <v>27063</v>
      </c>
      <c r="D13" s="357">
        <v>27771</v>
      </c>
      <c r="E13" s="516">
        <f t="shared" si="1"/>
        <v>0.026</v>
      </c>
      <c r="F13" s="515" t="str">
        <f t="shared" si="0"/>
        <v>是</v>
      </c>
    </row>
    <row r="14" ht="37.5" customHeight="true" spans="1:6">
      <c r="A14" s="364" t="s">
        <v>28</v>
      </c>
      <c r="B14" s="314" t="s">
        <v>29</v>
      </c>
      <c r="C14" s="357">
        <v>56324</v>
      </c>
      <c r="D14" s="357">
        <v>47263</v>
      </c>
      <c r="E14" s="516">
        <f t="shared" si="1"/>
        <v>-0.161</v>
      </c>
      <c r="F14" s="515" t="str">
        <f t="shared" si="0"/>
        <v>是</v>
      </c>
    </row>
    <row r="15" ht="37.5" customHeight="true" spans="1:6">
      <c r="A15" s="364" t="s">
        <v>30</v>
      </c>
      <c r="B15" s="314" t="s">
        <v>31</v>
      </c>
      <c r="C15" s="357">
        <v>18693</v>
      </c>
      <c r="D15" s="357">
        <v>22553</v>
      </c>
      <c r="E15" s="516">
        <f t="shared" si="1"/>
        <v>0.206</v>
      </c>
      <c r="F15" s="515" t="str">
        <f t="shared" si="0"/>
        <v>是</v>
      </c>
    </row>
    <row r="16" ht="37.5" customHeight="true" spans="1:6">
      <c r="A16" s="364" t="s">
        <v>32</v>
      </c>
      <c r="B16" s="314" t="s">
        <v>33</v>
      </c>
      <c r="C16" s="357">
        <v>2859</v>
      </c>
      <c r="D16" s="357">
        <v>14243</v>
      </c>
      <c r="E16" s="516">
        <f t="shared" si="1"/>
        <v>3.982</v>
      </c>
      <c r="F16" s="515" t="str">
        <f t="shared" si="0"/>
        <v>是</v>
      </c>
    </row>
    <row r="17" ht="37.5" customHeight="true" spans="1:6">
      <c r="A17" s="364" t="s">
        <v>34</v>
      </c>
      <c r="B17" s="314" t="s">
        <v>35</v>
      </c>
      <c r="C17" s="357">
        <v>64633</v>
      </c>
      <c r="D17" s="357">
        <v>61892</v>
      </c>
      <c r="E17" s="516">
        <f t="shared" si="1"/>
        <v>-0.042</v>
      </c>
      <c r="F17" s="515" t="str">
        <f t="shared" si="0"/>
        <v>是</v>
      </c>
    </row>
    <row r="18" ht="37.5" customHeight="true" spans="1:6">
      <c r="A18" s="364" t="s">
        <v>36</v>
      </c>
      <c r="B18" s="314" t="s">
        <v>37</v>
      </c>
      <c r="C18" s="357">
        <v>53248</v>
      </c>
      <c r="D18" s="357">
        <v>54022</v>
      </c>
      <c r="E18" s="516">
        <f t="shared" si="1"/>
        <v>0.015</v>
      </c>
      <c r="F18" s="515" t="str">
        <f t="shared" si="0"/>
        <v>是</v>
      </c>
    </row>
    <row r="19" ht="37.5" customHeight="true" spans="1:6">
      <c r="A19" s="364" t="s">
        <v>38</v>
      </c>
      <c r="B19" s="314" t="s">
        <v>39</v>
      </c>
      <c r="C19" s="357">
        <v>5466</v>
      </c>
      <c r="D19" s="357">
        <v>5722</v>
      </c>
      <c r="E19" s="516">
        <f t="shared" si="1"/>
        <v>0.047</v>
      </c>
      <c r="F19" s="515" t="str">
        <f t="shared" si="0"/>
        <v>是</v>
      </c>
    </row>
    <row r="20" ht="37.5" customHeight="true" spans="1:6">
      <c r="A20" s="521" t="s">
        <v>40</v>
      </c>
      <c r="B20" s="314" t="s">
        <v>41</v>
      </c>
      <c r="C20" s="357">
        <v>31</v>
      </c>
      <c r="D20" s="357">
        <v>0</v>
      </c>
      <c r="E20" s="516">
        <f t="shared" si="1"/>
        <v>-1</v>
      </c>
      <c r="F20" s="515" t="str">
        <f t="shared" si="0"/>
        <v>是</v>
      </c>
    </row>
    <row r="21" ht="37.5" customHeight="true" spans="1:6">
      <c r="A21" s="361" t="s">
        <v>42</v>
      </c>
      <c r="B21" s="473" t="s">
        <v>43</v>
      </c>
      <c r="C21" s="358">
        <f>SUM(C22:C29)</f>
        <v>339179</v>
      </c>
      <c r="D21" s="358">
        <f>SUM(D22:D29)</f>
        <v>363227</v>
      </c>
      <c r="E21" s="514">
        <f t="shared" si="1"/>
        <v>0.071</v>
      </c>
      <c r="F21" s="515" t="str">
        <f t="shared" si="0"/>
        <v>是</v>
      </c>
    </row>
    <row r="22" ht="37.5" customHeight="true" spans="1:6">
      <c r="A22" s="505" t="s">
        <v>44</v>
      </c>
      <c r="B22" s="314" t="s">
        <v>45</v>
      </c>
      <c r="C22" s="357">
        <v>77042</v>
      </c>
      <c r="D22" s="357">
        <v>71715</v>
      </c>
      <c r="E22" s="516">
        <f t="shared" si="1"/>
        <v>-0.069</v>
      </c>
      <c r="F22" s="515" t="str">
        <f t="shared" si="0"/>
        <v>是</v>
      </c>
    </row>
    <row r="23" ht="37.5" customHeight="true" spans="1:6">
      <c r="A23" s="364" t="s">
        <v>46</v>
      </c>
      <c r="B23" s="506" t="s">
        <v>47</v>
      </c>
      <c r="C23" s="357">
        <v>113176</v>
      </c>
      <c r="D23" s="357">
        <v>150764</v>
      </c>
      <c r="E23" s="516">
        <f t="shared" si="1"/>
        <v>0.332</v>
      </c>
      <c r="F23" s="515" t="str">
        <f t="shared" si="0"/>
        <v>是</v>
      </c>
    </row>
    <row r="24" ht="37.5" customHeight="true" spans="1:6">
      <c r="A24" s="364" t="s">
        <v>48</v>
      </c>
      <c r="B24" s="314" t="s">
        <v>49</v>
      </c>
      <c r="C24" s="357">
        <v>33338</v>
      </c>
      <c r="D24" s="357">
        <v>28561</v>
      </c>
      <c r="E24" s="516">
        <f t="shared" si="1"/>
        <v>-0.143</v>
      </c>
      <c r="F24" s="515" t="str">
        <f t="shared" si="0"/>
        <v>是</v>
      </c>
    </row>
    <row r="25" ht="37.5" customHeight="true" spans="1:6">
      <c r="A25" s="364" t="s">
        <v>50</v>
      </c>
      <c r="B25" s="314" t="s">
        <v>51</v>
      </c>
      <c r="C25" s="357">
        <v>152</v>
      </c>
      <c r="D25" s="357">
        <v>0</v>
      </c>
      <c r="E25" s="516">
        <f t="shared" si="1"/>
        <v>-1</v>
      </c>
      <c r="F25" s="515" t="str">
        <f t="shared" si="0"/>
        <v>是</v>
      </c>
    </row>
    <row r="26" ht="37.5" customHeight="true" spans="1:6">
      <c r="A26" s="364" t="s">
        <v>52</v>
      </c>
      <c r="B26" s="314" t="s">
        <v>53</v>
      </c>
      <c r="C26" s="357">
        <v>62578</v>
      </c>
      <c r="D26" s="357">
        <v>81861</v>
      </c>
      <c r="E26" s="516">
        <f t="shared" si="1"/>
        <v>0.308</v>
      </c>
      <c r="F26" s="515" t="str">
        <f t="shared" si="0"/>
        <v>是</v>
      </c>
    </row>
    <row r="27" ht="37.5" customHeight="true" spans="1:6">
      <c r="A27" s="364" t="s">
        <v>54</v>
      </c>
      <c r="B27" s="314" t="s">
        <v>55</v>
      </c>
      <c r="C27" s="357">
        <v>380</v>
      </c>
      <c r="D27" s="357">
        <v>662</v>
      </c>
      <c r="E27" s="516">
        <f t="shared" si="1"/>
        <v>0.742</v>
      </c>
      <c r="F27" s="515" t="str">
        <f t="shared" si="0"/>
        <v>是</v>
      </c>
    </row>
    <row r="28" ht="37.5" customHeight="true" spans="1:6">
      <c r="A28" s="364" t="s">
        <v>56</v>
      </c>
      <c r="B28" s="314" t="s">
        <v>57</v>
      </c>
      <c r="C28" s="357">
        <v>49837</v>
      </c>
      <c r="D28" s="357">
        <v>28067</v>
      </c>
      <c r="E28" s="516">
        <f t="shared" si="1"/>
        <v>-0.437</v>
      </c>
      <c r="F28" s="515" t="str">
        <f t="shared" si="0"/>
        <v>是</v>
      </c>
    </row>
    <row r="29" ht="37.5" customHeight="true" spans="1:6">
      <c r="A29" s="364" t="s">
        <v>58</v>
      </c>
      <c r="B29" s="314" t="s">
        <v>59</v>
      </c>
      <c r="C29" s="357">
        <v>2676</v>
      </c>
      <c r="D29" s="357">
        <v>1597</v>
      </c>
      <c r="E29" s="516">
        <f t="shared" si="1"/>
        <v>-0.403</v>
      </c>
      <c r="F29" s="515" t="str">
        <f t="shared" si="0"/>
        <v>是</v>
      </c>
    </row>
    <row r="30" ht="37.5" customHeight="true" spans="1:6">
      <c r="A30" s="364"/>
      <c r="B30" s="314"/>
      <c r="C30" s="357"/>
      <c r="D30" s="357"/>
      <c r="E30" s="514" t="str">
        <f t="shared" si="1"/>
        <v/>
      </c>
      <c r="F30" s="515" t="str">
        <f t="shared" si="0"/>
        <v>是</v>
      </c>
    </row>
    <row r="31" s="497" customFormat="true" ht="37.5" customHeight="true" spans="1:6">
      <c r="A31" s="507"/>
      <c r="B31" s="470" t="s">
        <v>60</v>
      </c>
      <c r="C31" s="358">
        <f>SUM(C5,C21)</f>
        <v>1438006</v>
      </c>
      <c r="D31" s="358">
        <f>SUM(D5,D21)</f>
        <v>1481147</v>
      </c>
      <c r="E31" s="514">
        <f t="shared" si="1"/>
        <v>0.03</v>
      </c>
      <c r="F31" s="515" t="str">
        <f t="shared" si="0"/>
        <v>是</v>
      </c>
    </row>
    <row r="32" ht="37.5" customHeight="true" spans="1:6">
      <c r="A32" s="361">
        <v>105</v>
      </c>
      <c r="B32" s="313" t="s">
        <v>61</v>
      </c>
      <c r="C32" s="358">
        <v>618700</v>
      </c>
      <c r="D32" s="358">
        <v>534200</v>
      </c>
      <c r="E32" s="514">
        <f t="shared" si="1"/>
        <v>-0.137</v>
      </c>
      <c r="F32" s="515" t="str">
        <f t="shared" si="0"/>
        <v>是</v>
      </c>
    </row>
    <row r="33" ht="37.5" customHeight="true" spans="1:6">
      <c r="A33" s="472">
        <v>110</v>
      </c>
      <c r="B33" s="473" t="s">
        <v>62</v>
      </c>
      <c r="C33" s="358">
        <f>SUM(C34:C35)</f>
        <v>1146195</v>
      </c>
      <c r="D33" s="358">
        <f>SUM(D34:D35)</f>
        <v>673544</v>
      </c>
      <c r="E33" s="514">
        <f t="shared" si="1"/>
        <v>-0.412</v>
      </c>
      <c r="F33" s="515" t="str">
        <f t="shared" si="0"/>
        <v>是</v>
      </c>
    </row>
    <row r="34" ht="37.5" customHeight="true" spans="1:6">
      <c r="A34" s="364">
        <v>11001</v>
      </c>
      <c r="B34" s="314" t="s">
        <v>63</v>
      </c>
      <c r="C34" s="357">
        <v>-89511</v>
      </c>
      <c r="D34" s="357">
        <v>-82206</v>
      </c>
      <c r="E34" s="516">
        <f t="shared" si="1"/>
        <v>0.082</v>
      </c>
      <c r="F34" s="515" t="str">
        <f t="shared" si="0"/>
        <v>是</v>
      </c>
    </row>
    <row r="35" ht="37.5" customHeight="true" spans="1:6">
      <c r="A35" s="364"/>
      <c r="B35" s="314" t="s">
        <v>64</v>
      </c>
      <c r="C35" s="357">
        <v>1235706</v>
      </c>
      <c r="D35" s="357">
        <v>755750</v>
      </c>
      <c r="E35" s="516">
        <f t="shared" si="1"/>
        <v>-0.388</v>
      </c>
      <c r="F35" s="515" t="str">
        <f t="shared" si="0"/>
        <v>是</v>
      </c>
    </row>
    <row r="36" ht="37.5" customHeight="true" spans="1:6">
      <c r="A36" s="364">
        <v>11008</v>
      </c>
      <c r="B36" s="314" t="s">
        <v>65</v>
      </c>
      <c r="C36" s="357">
        <v>33865</v>
      </c>
      <c r="D36" s="357">
        <v>117817</v>
      </c>
      <c r="E36" s="516">
        <f t="shared" si="1"/>
        <v>2.479</v>
      </c>
      <c r="F36" s="515" t="str">
        <f t="shared" si="0"/>
        <v>是</v>
      </c>
    </row>
    <row r="37" ht="37.5" customHeight="true" spans="1:6">
      <c r="A37" s="364">
        <v>11009</v>
      </c>
      <c r="B37" s="314" t="s">
        <v>66</v>
      </c>
      <c r="C37" s="357">
        <v>382733</v>
      </c>
      <c r="D37" s="357">
        <v>676210</v>
      </c>
      <c r="E37" s="516">
        <f t="shared" si="1"/>
        <v>0.767</v>
      </c>
      <c r="F37" s="515" t="str">
        <f t="shared" si="0"/>
        <v>是</v>
      </c>
    </row>
    <row r="38" s="498" customFormat="true" ht="37.5" customHeight="true" spans="1:6">
      <c r="A38" s="508">
        <v>11013</v>
      </c>
      <c r="B38" s="318" t="s">
        <v>67</v>
      </c>
      <c r="C38" s="357"/>
      <c r="D38" s="357"/>
      <c r="E38" s="516" t="str">
        <f t="shared" si="1"/>
        <v/>
      </c>
      <c r="F38" s="515" t="str">
        <f t="shared" si="0"/>
        <v>否</v>
      </c>
    </row>
    <row r="39" s="498" customFormat="true" ht="37.5" customHeight="true" spans="1:6">
      <c r="A39" s="508">
        <v>11015</v>
      </c>
      <c r="B39" s="318" t="s">
        <v>68</v>
      </c>
      <c r="C39" s="357">
        <v>42857</v>
      </c>
      <c r="D39" s="357"/>
      <c r="E39" s="516">
        <f t="shared" si="1"/>
        <v>-1</v>
      </c>
      <c r="F39" s="515" t="str">
        <f t="shared" si="0"/>
        <v>是</v>
      </c>
    </row>
    <row r="40" ht="37.5" customHeight="true" spans="1:6">
      <c r="A40" s="509"/>
      <c r="B40" s="510" t="s">
        <v>69</v>
      </c>
      <c r="C40" s="358">
        <f>SUM(C31:C33,C36:C39)</f>
        <v>3662356</v>
      </c>
      <c r="D40" s="358">
        <f>SUM(D31:D33,D36:D39)</f>
        <v>3482918</v>
      </c>
      <c r="E40" s="514">
        <f t="shared" si="1"/>
        <v>-0.049</v>
      </c>
      <c r="F40" s="515" t="str">
        <f t="shared" si="0"/>
        <v>是</v>
      </c>
    </row>
    <row r="41" spans="3:4">
      <c r="C41" s="511"/>
      <c r="D41" s="511"/>
    </row>
    <row r="42" spans="4:4">
      <c r="D42" s="511"/>
    </row>
    <row r="43" spans="3:4">
      <c r="C43" s="511"/>
      <c r="D43" s="511"/>
    </row>
    <row r="44" spans="4:4">
      <c r="D44" s="511"/>
    </row>
    <row r="45" spans="3:4">
      <c r="C45" s="511"/>
      <c r="D45" s="511"/>
    </row>
    <row r="46" spans="3:4">
      <c r="C46" s="511"/>
      <c r="D46" s="511"/>
    </row>
    <row r="47" spans="4:4">
      <c r="D47" s="511"/>
    </row>
    <row r="48" spans="3:4">
      <c r="C48" s="511"/>
      <c r="D48" s="511"/>
    </row>
    <row r="49" spans="3:4">
      <c r="C49" s="511"/>
      <c r="D49" s="511"/>
    </row>
    <row r="50" spans="3:4">
      <c r="C50" s="511"/>
      <c r="D50" s="511"/>
    </row>
    <row r="51" spans="3:4">
      <c r="C51" s="511"/>
      <c r="D51" s="511"/>
    </row>
    <row r="52" spans="4:4">
      <c r="D52" s="511"/>
    </row>
    <row r="53" spans="3:4">
      <c r="C53" s="511"/>
      <c r="D53" s="511"/>
    </row>
  </sheetData>
  <autoFilter ref="A4:F40">
    <extLst/>
  </autoFilter>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
    <cfRule type="expression" dxfId="1" priority="29" stopIfTrue="1">
      <formula>"len($A:$A)=3"</formula>
    </cfRule>
  </conditionalFormatting>
  <conditionalFormatting sqref="D32">
    <cfRule type="expression" dxfId="1" priority="18" stopIfTrue="1">
      <formula>"len($A:$A)=3"</formula>
    </cfRule>
  </conditionalFormatting>
  <conditionalFormatting sqref="D39">
    <cfRule type="expression" dxfId="1" priority="21"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fRule type="expression" dxfId="1" priority="8"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D6:D20">
    <cfRule type="expression" dxfId="1" priority="22" stopIfTrue="1">
      <formula>"len($A:$A)=3"</formula>
    </cfRule>
  </conditionalFormatting>
  <conditionalFormatting sqref="D34:D35">
    <cfRule type="expression" dxfId="1" priority="16" stopIfTrue="1">
      <formula>"len($A:$A)=3"</formula>
    </cfRule>
  </conditionalFormatting>
  <conditionalFormatting sqref="D36:D37">
    <cfRule type="expression" dxfId="1" priority="14" stopIfTrue="1">
      <formula>"len($A:$A)=3"</formula>
    </cfRule>
  </conditionalFormatting>
  <conditionalFormatting sqref="D38:D39">
    <cfRule type="expression" dxfId="1" priority="24" stopIfTrue="1">
      <formula>"len($A:$A)=3"</formula>
    </cfRule>
  </conditionalFormatting>
  <conditionalFormatting sqref="F5:F40">
    <cfRule type="cellIs" dxfId="2" priority="36" stopIfTrue="1" operator="lessThan">
      <formula>0</formula>
    </cfRule>
    <cfRule type="cellIs" dxfId="2" priority="37" stopIfTrue="1" operator="lessThan">
      <formula>0</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5:C20 D5">
    <cfRule type="expression" dxfId="1" priority="33" stopIfTrue="1">
      <formula>"len($A:$A)=3"</formula>
    </cfRule>
  </conditionalFormatting>
  <conditionalFormatting sqref="C5:C30 D5 D21">
    <cfRule type="expression" dxfId="1" priority="30" stopIfTrue="1">
      <formula>"len($A:$A)=3"</formula>
    </cfRule>
  </conditionalFormatting>
  <conditionalFormatting sqref="D6:D20 D22:D30">
    <cfRule type="expression" dxfId="1" priority="19" stopIfTrue="1">
      <formula>"len($A:$A)=3"</formula>
    </cfRule>
  </conditionalFormatting>
  <conditionalFormatting sqref="C32:C33 C34:D35 D33">
    <cfRule type="expression" dxfId="1" priority="34" stopIfTrue="1">
      <formula>"len($A:$A)=3"</formula>
    </cfRule>
  </conditionalFormatting>
  <conditionalFormatting sqref="D32 D34:D35">
    <cfRule type="expression" dxfId="1" priority="23" stopIfTrue="1">
      <formula>"len($A:$A)=3"</formula>
    </cfRule>
  </conditionalFormatting>
  <conditionalFormatting sqref="A33:B35 B39:B40">
    <cfRule type="expression" dxfId="1" priority="12" stopIfTrue="1">
      <formula>"len($A:$A)=3"</formula>
    </cfRule>
  </conditionalFormatting>
  <conditionalFormatting sqref="C33:D35">
    <cfRule type="expression" dxfId="1" priority="28" stopIfTrue="1">
      <formula>"len($A:$A)=3"</formula>
    </cfRule>
  </conditionalFormatting>
  <conditionalFormatting sqref="A34:B35">
    <cfRule type="expression" dxfId="1" priority="11" stopIfTrue="1">
      <formula>"len($A:$A)=3"</formula>
    </cfRule>
  </conditionalFormatting>
  <conditionalFormatting sqref="B40 A36:D36">
    <cfRule type="expression" dxfId="1" priority="56" stopIfTrue="1">
      <formula>"len($A:$A)=3"</formula>
    </cfRule>
  </conditionalFormatting>
  <conditionalFormatting sqref="A36:B37">
    <cfRule type="expression" dxfId="1" priority="9"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true"/>
  <pageMargins left="0.472222222222222" right="0.393055555555556" top="0.747916666666667" bottom="0.747916666666667" header="0.314583333333333" footer="0.314583333333333"/>
  <pageSetup paperSize="9" scale="75" orientation="portrait" horizontalDpi="600"/>
  <headerFooter alignWithMargins="0">
    <oddHeader>&amp;L&amp;"黑体"&amp;22附件1</oddHeader>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zoomScaleSheetLayoutView="100" workbookViewId="0">
      <selection activeCell="B4" sqref="B4"/>
    </sheetView>
  </sheetViews>
  <sheetFormatPr defaultColWidth="9" defaultRowHeight="15.75"/>
  <cols>
    <col min="1" max="1" width="46.6333333333333" style="158" customWidth="true"/>
    <col min="2" max="2" width="38" style="160" customWidth="true"/>
    <col min="3" max="16371" width="9" style="158"/>
    <col min="16372" max="16373" width="35.6333333333333" style="158"/>
    <col min="16374" max="16374" width="9" style="158"/>
    <col min="16375" max="16384" width="9" style="161"/>
  </cols>
  <sheetData>
    <row r="1" s="158" customFormat="true" ht="45" customHeight="true" spans="1:2">
      <c r="A1" s="162" t="s">
        <v>1995</v>
      </c>
      <c r="B1" s="163"/>
    </row>
    <row r="2" s="158" customFormat="true" ht="20.1" customHeight="true" spans="1:2">
      <c r="A2" s="164"/>
      <c r="B2" s="165" t="s">
        <v>3</v>
      </c>
    </row>
    <row r="3" s="159" customFormat="true" ht="45" customHeight="true" spans="1:2">
      <c r="A3" s="166" t="s">
        <v>1996</v>
      </c>
      <c r="B3" s="166" t="s">
        <v>1993</v>
      </c>
    </row>
    <row r="4" s="158" customFormat="true" ht="36" customHeight="true" spans="1:2">
      <c r="A4" s="167" t="s">
        <v>1997</v>
      </c>
      <c r="B4" s="168">
        <v>80</v>
      </c>
    </row>
    <row r="5" s="158" customFormat="true" ht="36" customHeight="true" spans="1:2">
      <c r="A5" s="167"/>
      <c r="B5" s="168"/>
    </row>
    <row r="6" s="158" customFormat="true" ht="36" customHeight="true" spans="1:2">
      <c r="A6" s="167"/>
      <c r="B6" s="168"/>
    </row>
    <row r="7" s="158" customFormat="true" ht="36" customHeight="true" spans="1:2">
      <c r="A7" s="167"/>
      <c r="B7" s="168"/>
    </row>
    <row r="8" s="158" customFormat="true" ht="36" customHeight="true" spans="1:2">
      <c r="A8" s="167"/>
      <c r="B8" s="168"/>
    </row>
    <row r="9" s="158" customFormat="true" ht="36" customHeight="true" spans="1:2">
      <c r="A9" s="167"/>
      <c r="B9" s="168"/>
    </row>
    <row r="10" s="158" customFormat="true" ht="36" customHeight="true" spans="1:2">
      <c r="A10" s="169"/>
      <c r="B10" s="168"/>
    </row>
    <row r="11" s="158" customFormat="true" ht="36" customHeight="true" spans="1:2">
      <c r="A11" s="170"/>
      <c r="B11" s="168"/>
    </row>
    <row r="12" s="158" customFormat="true" ht="36" customHeight="true" spans="1:2">
      <c r="A12" s="171"/>
      <c r="B12" s="168"/>
    </row>
    <row r="13" s="158" customFormat="true" ht="36" customHeight="true" spans="1:2">
      <c r="A13" s="171"/>
      <c r="B13" s="168"/>
    </row>
    <row r="14" s="158" customFormat="true" ht="36" customHeight="true" spans="1:2">
      <c r="A14" s="171"/>
      <c r="B14" s="168"/>
    </row>
    <row r="15" s="158" customFormat="true" ht="36" customHeight="true" spans="1:2">
      <c r="A15" s="171"/>
      <c r="B15" s="168"/>
    </row>
    <row r="16" s="158" customFormat="true" ht="36" customHeight="true" spans="1:2">
      <c r="A16" s="171"/>
      <c r="B16" s="168"/>
    </row>
    <row r="17" s="158" customFormat="true" ht="36" customHeight="true" spans="1:2">
      <c r="A17" s="171"/>
      <c r="B17" s="168"/>
    </row>
    <row r="18" s="158" customFormat="true" ht="36" customHeight="true" spans="1:2">
      <c r="A18" s="171"/>
      <c r="B18" s="168"/>
    </row>
    <row r="19" s="158" customFormat="true" ht="31" customHeight="true" spans="1:2">
      <c r="A19" s="172" t="s">
        <v>1994</v>
      </c>
      <c r="B19" s="173"/>
    </row>
    <row r="20" s="158" customFormat="true" spans="2:16377">
      <c r="B20" s="160"/>
      <c r="XEU20" s="161"/>
      <c r="XEV20" s="161"/>
      <c r="XEW20" s="161"/>
    </row>
    <row r="21" s="158" customFormat="true" spans="2:16377">
      <c r="B21" s="160"/>
      <c r="XEU21" s="161"/>
      <c r="XEV21" s="161"/>
      <c r="XEW21" s="161"/>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2"/>
  <sheetViews>
    <sheetView showGridLines="0" showZeros="0" view="pageBreakPreview" zoomScaleNormal="115" zoomScaleSheetLayoutView="100" workbookViewId="0">
      <selection activeCell="I9" sqref="I9"/>
    </sheetView>
  </sheetViews>
  <sheetFormatPr defaultColWidth="9" defaultRowHeight="15.75" outlineLevelCol="4"/>
  <cols>
    <col min="1" max="1" width="46.5" style="128" customWidth="true"/>
    <col min="2" max="4" width="20.6333333333333" style="128" customWidth="true"/>
    <col min="5" max="5" width="5.38333333333333" style="128" hidden="true" customWidth="true"/>
    <col min="6" max="16384" width="9" style="128"/>
  </cols>
  <sheetData>
    <row r="1" ht="45" customHeight="true" spans="1:4">
      <c r="A1" s="129" t="s">
        <v>1998</v>
      </c>
      <c r="B1" s="129"/>
      <c r="C1" s="129"/>
      <c r="D1" s="129"/>
    </row>
    <row r="2" s="142" customFormat="true" ht="20.1" customHeight="true" spans="1:4">
      <c r="A2" s="143"/>
      <c r="B2" s="144"/>
      <c r="C2" s="145"/>
      <c r="D2" s="146" t="s">
        <v>3</v>
      </c>
    </row>
    <row r="3" ht="45" customHeight="true" spans="1:5">
      <c r="A3" s="147" t="s">
        <v>1999</v>
      </c>
      <c r="B3" s="79" t="s">
        <v>6</v>
      </c>
      <c r="C3" s="79" t="s">
        <v>7</v>
      </c>
      <c r="D3" s="79" t="s">
        <v>8</v>
      </c>
      <c r="E3" s="142" t="s">
        <v>9</v>
      </c>
    </row>
    <row r="4" ht="36" customHeight="true" spans="1:5">
      <c r="A4" s="148" t="s">
        <v>2000</v>
      </c>
      <c r="B4" s="149">
        <v>279321</v>
      </c>
      <c r="C4" s="150">
        <v>273354</v>
      </c>
      <c r="D4" s="83">
        <v>-0.021</v>
      </c>
      <c r="E4" s="157" t="str">
        <f t="shared" ref="E4:E38" si="0">IF(A4&lt;&gt;"",IF(SUM(B4:C4)&lt;&gt;0,"是","否"),"是")</f>
        <v>是</v>
      </c>
    </row>
    <row r="5" ht="36" customHeight="true" spans="1:5">
      <c r="A5" s="151" t="s">
        <v>2001</v>
      </c>
      <c r="B5" s="152">
        <v>255277</v>
      </c>
      <c r="C5" s="152">
        <v>254139</v>
      </c>
      <c r="D5" s="87">
        <v>-0.004</v>
      </c>
      <c r="E5" s="157" t="str">
        <f t="shared" si="0"/>
        <v>是</v>
      </c>
    </row>
    <row r="6" ht="36" customHeight="true" spans="1:5">
      <c r="A6" s="151" t="s">
        <v>2002</v>
      </c>
      <c r="B6" s="152">
        <v>17337</v>
      </c>
      <c r="C6" s="153">
        <v>14829</v>
      </c>
      <c r="D6" s="87">
        <v>-0.145</v>
      </c>
      <c r="E6" s="157" t="str">
        <f t="shared" si="0"/>
        <v>是</v>
      </c>
    </row>
    <row r="7" s="127" customFormat="true" ht="36" customHeight="true" spans="1:5">
      <c r="A7" s="151" t="s">
        <v>2003</v>
      </c>
      <c r="B7" s="152"/>
      <c r="C7" s="153"/>
      <c r="D7" s="87"/>
      <c r="E7" s="157" t="str">
        <f t="shared" si="0"/>
        <v>否</v>
      </c>
    </row>
    <row r="8" ht="36" customHeight="true" spans="1:5">
      <c r="A8" s="148" t="s">
        <v>2004</v>
      </c>
      <c r="B8" s="149">
        <v>172185</v>
      </c>
      <c r="C8" s="149">
        <v>199783</v>
      </c>
      <c r="D8" s="88">
        <v>0.16</v>
      </c>
      <c r="E8" s="157" t="str">
        <f t="shared" si="0"/>
        <v>是</v>
      </c>
    </row>
    <row r="9" ht="36" customHeight="true" spans="1:5">
      <c r="A9" s="151" t="s">
        <v>2001</v>
      </c>
      <c r="B9" s="152">
        <v>142173</v>
      </c>
      <c r="C9" s="153">
        <v>147432</v>
      </c>
      <c r="D9" s="87">
        <v>0.037</v>
      </c>
      <c r="E9" s="157" t="str">
        <f t="shared" si="0"/>
        <v>是</v>
      </c>
    </row>
    <row r="10" ht="36" customHeight="true" spans="1:5">
      <c r="A10" s="151" t="s">
        <v>2002</v>
      </c>
      <c r="B10" s="152">
        <v>874</v>
      </c>
      <c r="C10" s="153">
        <v>937</v>
      </c>
      <c r="D10" s="87">
        <v>0.072</v>
      </c>
      <c r="E10" s="157" t="str">
        <f t="shared" si="0"/>
        <v>是</v>
      </c>
    </row>
    <row r="11" ht="36" customHeight="true" spans="1:5">
      <c r="A11" s="151" t="s">
        <v>2003</v>
      </c>
      <c r="B11" s="152">
        <v>24130</v>
      </c>
      <c r="C11" s="153">
        <v>48826</v>
      </c>
      <c r="D11" s="87">
        <v>1.023</v>
      </c>
      <c r="E11" s="157" t="str">
        <f t="shared" si="0"/>
        <v>是</v>
      </c>
    </row>
    <row r="12" ht="36" customHeight="true" spans="1:5">
      <c r="A12" s="148" t="s">
        <v>2005</v>
      </c>
      <c r="B12" s="149">
        <v>15501</v>
      </c>
      <c r="C12" s="150">
        <v>14819</v>
      </c>
      <c r="D12" s="88">
        <v>-0.044</v>
      </c>
      <c r="E12" s="157" t="str">
        <f t="shared" si="0"/>
        <v>是</v>
      </c>
    </row>
    <row r="13" ht="36" customHeight="true" spans="1:5">
      <c r="A13" s="151" t="s">
        <v>2001</v>
      </c>
      <c r="B13" s="152">
        <v>12411</v>
      </c>
      <c r="C13" s="153">
        <v>13129</v>
      </c>
      <c r="D13" s="87">
        <v>0.058</v>
      </c>
      <c r="E13" s="157" t="str">
        <f t="shared" si="0"/>
        <v>是</v>
      </c>
    </row>
    <row r="14" ht="36" customHeight="true" spans="1:5">
      <c r="A14" s="151" t="s">
        <v>2002</v>
      </c>
      <c r="B14" s="152">
        <v>2995</v>
      </c>
      <c r="C14" s="153">
        <v>1690</v>
      </c>
      <c r="D14" s="87">
        <v>-0.436</v>
      </c>
      <c r="E14" s="157" t="str">
        <f t="shared" si="0"/>
        <v>是</v>
      </c>
    </row>
    <row r="15" ht="36" customHeight="true" spans="1:5">
      <c r="A15" s="151" t="s">
        <v>2003</v>
      </c>
      <c r="B15" s="152">
        <v>0</v>
      </c>
      <c r="C15" s="153"/>
      <c r="D15" s="87" t="str">
        <f>IF(B15&gt;0,C15/B15-1,IF(B15&lt;0,-(C15/B15-1),""))</f>
        <v/>
      </c>
      <c r="E15" s="157" t="str">
        <f t="shared" si="0"/>
        <v>否</v>
      </c>
    </row>
    <row r="16" ht="36" customHeight="true" spans="1:5">
      <c r="A16" s="148" t="s">
        <v>2006</v>
      </c>
      <c r="B16" s="149">
        <v>183883</v>
      </c>
      <c r="C16" s="150">
        <v>186647</v>
      </c>
      <c r="D16" s="88">
        <v>0.015</v>
      </c>
      <c r="E16" s="157" t="str">
        <f t="shared" si="0"/>
        <v>是</v>
      </c>
    </row>
    <row r="17" ht="36" customHeight="true" spans="1:5">
      <c r="A17" s="151" t="s">
        <v>2001</v>
      </c>
      <c r="B17" s="152">
        <v>169450</v>
      </c>
      <c r="C17" s="117">
        <v>179742</v>
      </c>
      <c r="D17" s="87">
        <v>0.061</v>
      </c>
      <c r="E17" s="157" t="str">
        <f t="shared" si="0"/>
        <v>是</v>
      </c>
    </row>
    <row r="18" ht="36" customHeight="true" spans="1:5">
      <c r="A18" s="151" t="s">
        <v>2002</v>
      </c>
      <c r="B18" s="152">
        <v>8157</v>
      </c>
      <c r="C18" s="117">
        <v>5351</v>
      </c>
      <c r="D18" s="87">
        <v>-0.344</v>
      </c>
      <c r="E18" s="157" t="str">
        <f t="shared" si="0"/>
        <v>是</v>
      </c>
    </row>
    <row r="19" ht="36" customHeight="true" spans="1:5">
      <c r="A19" s="151" t="s">
        <v>2003</v>
      </c>
      <c r="B19" s="152">
        <v>4135</v>
      </c>
      <c r="C19" s="117">
        <v>500</v>
      </c>
      <c r="D19" s="87">
        <v>-0.879</v>
      </c>
      <c r="E19" s="157" t="str">
        <f t="shared" si="0"/>
        <v>是</v>
      </c>
    </row>
    <row r="20" ht="36" customHeight="true" spans="1:5">
      <c r="A20" s="148" t="s">
        <v>2007</v>
      </c>
      <c r="B20" s="149">
        <v>13282</v>
      </c>
      <c r="C20" s="150">
        <v>12369</v>
      </c>
      <c r="D20" s="88">
        <v>-0.069</v>
      </c>
      <c r="E20" s="157" t="str">
        <f t="shared" si="0"/>
        <v>是</v>
      </c>
    </row>
    <row r="21" ht="36" customHeight="true" spans="1:5">
      <c r="A21" s="151" t="s">
        <v>2001</v>
      </c>
      <c r="B21" s="152">
        <v>12211</v>
      </c>
      <c r="C21" s="150">
        <v>12288</v>
      </c>
      <c r="D21" s="87">
        <v>0.006</v>
      </c>
      <c r="E21" s="157" t="str">
        <f t="shared" si="0"/>
        <v>是</v>
      </c>
    </row>
    <row r="22" ht="36" customHeight="true" spans="1:5">
      <c r="A22" s="151" t="s">
        <v>2002</v>
      </c>
      <c r="B22" s="152">
        <v>110</v>
      </c>
      <c r="C22" s="152">
        <v>80</v>
      </c>
      <c r="D22" s="87">
        <v>-0.273</v>
      </c>
      <c r="E22" s="157" t="str">
        <f t="shared" si="0"/>
        <v>是</v>
      </c>
    </row>
    <row r="23" ht="36" customHeight="true" spans="1:5">
      <c r="A23" s="151" t="s">
        <v>2003</v>
      </c>
      <c r="B23" s="152"/>
      <c r="C23" s="153"/>
      <c r="D23" s="101"/>
      <c r="E23" s="157" t="str">
        <f t="shared" si="0"/>
        <v>否</v>
      </c>
    </row>
    <row r="24" ht="36" customHeight="true" spans="1:5">
      <c r="A24" s="148" t="s">
        <v>2008</v>
      </c>
      <c r="B24" s="154">
        <v>120279</v>
      </c>
      <c r="C24" s="150">
        <v>104775</v>
      </c>
      <c r="D24" s="88">
        <v>-0.129</v>
      </c>
      <c r="E24" s="157" t="str">
        <f t="shared" si="0"/>
        <v>是</v>
      </c>
    </row>
    <row r="25" ht="36" customHeight="true" spans="1:5">
      <c r="A25" s="151" t="s">
        <v>2001</v>
      </c>
      <c r="B25" s="152">
        <v>47832</v>
      </c>
      <c r="C25" s="155">
        <v>33075</v>
      </c>
      <c r="D25" s="87">
        <v>-0.309</v>
      </c>
      <c r="E25" s="157" t="str">
        <f t="shared" si="0"/>
        <v>是</v>
      </c>
    </row>
    <row r="26" ht="36" customHeight="true" spans="1:5">
      <c r="A26" s="151" t="s">
        <v>2002</v>
      </c>
      <c r="B26" s="152">
        <v>4814</v>
      </c>
      <c r="C26" s="152">
        <v>6198</v>
      </c>
      <c r="D26" s="87">
        <v>0.287</v>
      </c>
      <c r="E26" s="157" t="str">
        <f t="shared" si="0"/>
        <v>是</v>
      </c>
    </row>
    <row r="27" ht="36" customHeight="true" spans="1:5">
      <c r="A27" s="151" t="s">
        <v>2003</v>
      </c>
      <c r="B27" s="152">
        <v>36322</v>
      </c>
      <c r="C27" s="152">
        <v>49071</v>
      </c>
      <c r="D27" s="87">
        <v>0.351</v>
      </c>
      <c r="E27" s="157" t="str">
        <f t="shared" si="0"/>
        <v>是</v>
      </c>
    </row>
    <row r="28" ht="36" customHeight="true" spans="1:5">
      <c r="A28" s="148" t="s">
        <v>2009</v>
      </c>
      <c r="B28" s="149">
        <v>165378</v>
      </c>
      <c r="C28" s="150">
        <v>185923</v>
      </c>
      <c r="D28" s="88">
        <v>0.124</v>
      </c>
      <c r="E28" s="157" t="str">
        <f t="shared" si="0"/>
        <v>是</v>
      </c>
    </row>
    <row r="29" ht="36" customHeight="true" spans="1:5">
      <c r="A29" s="151" t="s">
        <v>2001</v>
      </c>
      <c r="B29" s="152">
        <v>54327</v>
      </c>
      <c r="C29" s="155">
        <v>65945</v>
      </c>
      <c r="D29" s="87">
        <v>0.214</v>
      </c>
      <c r="E29" s="157" t="str">
        <f t="shared" si="0"/>
        <v>是</v>
      </c>
    </row>
    <row r="30" ht="36" customHeight="true" spans="1:5">
      <c r="A30" s="151" t="s">
        <v>2002</v>
      </c>
      <c r="B30" s="152">
        <v>1209</v>
      </c>
      <c r="C30" s="155">
        <v>1188</v>
      </c>
      <c r="D30" s="87">
        <v>-0.017</v>
      </c>
      <c r="E30" s="157" t="str">
        <f t="shared" si="0"/>
        <v>是</v>
      </c>
    </row>
    <row r="31" ht="36" customHeight="true" spans="1:5">
      <c r="A31" s="151" t="s">
        <v>2003</v>
      </c>
      <c r="B31" s="152">
        <v>106384</v>
      </c>
      <c r="C31" s="155">
        <v>117746</v>
      </c>
      <c r="D31" s="87">
        <v>0.107</v>
      </c>
      <c r="E31" s="157" t="str">
        <f t="shared" si="0"/>
        <v>是</v>
      </c>
    </row>
    <row r="32" ht="36" customHeight="true" spans="1:5">
      <c r="A32" s="99" t="s">
        <v>2010</v>
      </c>
      <c r="B32" s="154">
        <v>949829</v>
      </c>
      <c r="C32" s="154">
        <v>977670</v>
      </c>
      <c r="D32" s="101">
        <v>0.029</v>
      </c>
      <c r="E32" s="157" t="str">
        <f t="shared" si="0"/>
        <v>是</v>
      </c>
    </row>
    <row r="33" ht="36" customHeight="true" spans="1:5">
      <c r="A33" s="151" t="s">
        <v>2011</v>
      </c>
      <c r="B33" s="152">
        <v>693681</v>
      </c>
      <c r="C33" s="152">
        <v>705750</v>
      </c>
      <c r="D33" s="101">
        <v>0.017</v>
      </c>
      <c r="E33" s="157" t="str">
        <f t="shared" si="0"/>
        <v>是</v>
      </c>
    </row>
    <row r="34" ht="36" customHeight="true" spans="1:5">
      <c r="A34" s="151" t="s">
        <v>2012</v>
      </c>
      <c r="B34" s="152">
        <v>35496</v>
      </c>
      <c r="C34" s="152">
        <v>30273</v>
      </c>
      <c r="D34" s="101">
        <v>-0.147</v>
      </c>
      <c r="E34" s="157" t="str">
        <f t="shared" si="0"/>
        <v>是</v>
      </c>
    </row>
    <row r="35" ht="36" customHeight="true" spans="1:5">
      <c r="A35" s="151" t="s">
        <v>2013</v>
      </c>
      <c r="B35" s="152">
        <v>170971</v>
      </c>
      <c r="C35" s="152">
        <v>216143</v>
      </c>
      <c r="D35" s="101">
        <v>0.264</v>
      </c>
      <c r="E35" s="157" t="str">
        <f t="shared" si="0"/>
        <v>是</v>
      </c>
    </row>
    <row r="36" ht="36" customHeight="true" spans="1:5">
      <c r="A36" s="103" t="s">
        <v>2014</v>
      </c>
      <c r="B36" s="149">
        <v>497186</v>
      </c>
      <c r="C36" s="149">
        <v>550835</v>
      </c>
      <c r="D36" s="88">
        <v>0.108</v>
      </c>
      <c r="E36" s="157" t="str">
        <f t="shared" si="0"/>
        <v>是</v>
      </c>
    </row>
    <row r="37" ht="36" customHeight="true" spans="1:5">
      <c r="A37" s="156" t="s">
        <v>2015</v>
      </c>
      <c r="B37" s="149">
        <v>308196</v>
      </c>
      <c r="C37" s="150">
        <v>326550</v>
      </c>
      <c r="D37" s="88">
        <v>0.06</v>
      </c>
      <c r="E37" s="157" t="str">
        <f t="shared" si="0"/>
        <v>是</v>
      </c>
    </row>
    <row r="38" ht="36" customHeight="true" spans="1:5">
      <c r="A38" s="99" t="s">
        <v>2016</v>
      </c>
      <c r="B38" s="149">
        <v>1755211</v>
      </c>
      <c r="C38" s="149">
        <v>1855055</v>
      </c>
      <c r="D38" s="88">
        <v>0.057</v>
      </c>
      <c r="E38" s="157" t="str">
        <f t="shared" si="0"/>
        <v>是</v>
      </c>
    </row>
    <row r="39" spans="2:3">
      <c r="B39" s="139"/>
      <c r="C39" s="139"/>
    </row>
    <row r="40" spans="2:3">
      <c r="B40" s="139"/>
      <c r="C40" s="139"/>
    </row>
    <row r="41" spans="2:3">
      <c r="B41" s="139"/>
      <c r="C41" s="139"/>
    </row>
    <row r="42" spans="2:3">
      <c r="B42" s="139"/>
      <c r="C42" s="139"/>
    </row>
  </sheetData>
  <mergeCells count="1">
    <mergeCell ref="A1:D1"/>
  </mergeCells>
  <conditionalFormatting sqref="D36">
    <cfRule type="cellIs" dxfId="3" priority="1" stopIfTrue="1" operator="lessThanOrEqual">
      <formula>-1</formula>
    </cfRule>
  </conditionalFormatting>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D5:D22 D37:D38 C25 C29:C31 D24:D31 C23 C6:C7 C9:C11 C13:C15 C17:C19">
    <cfRule type="cellIs" dxfId="3" priority="3"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6"/>
  <sheetViews>
    <sheetView showGridLines="0" showZeros="0" view="pageBreakPreview" zoomScaleNormal="100" zoomScaleSheetLayoutView="100" workbookViewId="0">
      <pane ySplit="3" topLeftCell="A10" activePane="bottomLeft" state="frozen"/>
      <selection/>
      <selection pane="bottomLeft" activeCell="I16" sqref="I16"/>
    </sheetView>
  </sheetViews>
  <sheetFormatPr defaultColWidth="9" defaultRowHeight="15.75" outlineLevelCol="4"/>
  <cols>
    <col min="1" max="1" width="45.6333333333333" style="128" customWidth="true"/>
    <col min="2" max="4" width="20.6333333333333" style="128" customWidth="true"/>
    <col min="5" max="5" width="12.75" style="128" hidden="true" customWidth="true"/>
    <col min="6" max="16384" width="9" style="128"/>
  </cols>
  <sheetData>
    <row r="1" ht="45" customHeight="true" spans="1:4">
      <c r="A1" s="129" t="s">
        <v>2017</v>
      </c>
      <c r="B1" s="129"/>
      <c r="C1" s="129"/>
      <c r="D1" s="129"/>
    </row>
    <row r="2" ht="20.1" customHeight="true" spans="1:4">
      <c r="A2" s="130"/>
      <c r="B2" s="131"/>
      <c r="C2" s="132"/>
      <c r="D2" s="133" t="s">
        <v>2018</v>
      </c>
    </row>
    <row r="3" ht="45" customHeight="true" spans="1:5">
      <c r="A3" s="78" t="s">
        <v>1175</v>
      </c>
      <c r="B3" s="79" t="s">
        <v>6</v>
      </c>
      <c r="C3" s="79" t="s">
        <v>7</v>
      </c>
      <c r="D3" s="79" t="s">
        <v>8</v>
      </c>
      <c r="E3" s="140" t="s">
        <v>9</v>
      </c>
    </row>
    <row r="4" ht="36" customHeight="true" spans="1:5">
      <c r="A4" s="80" t="s">
        <v>2019</v>
      </c>
      <c r="B4" s="102">
        <v>205865</v>
      </c>
      <c r="C4" s="102">
        <v>222407</v>
      </c>
      <c r="D4" s="83">
        <v>0.08</v>
      </c>
      <c r="E4" s="141" t="str">
        <f t="shared" ref="E4:E22" si="0">IF(A4&lt;&gt;"",IF(SUM(B4:C4)&lt;&gt;0,"是","否"),"是")</f>
        <v>是</v>
      </c>
    </row>
    <row r="5" ht="36" customHeight="true" spans="1:5">
      <c r="A5" s="84" t="s">
        <v>2020</v>
      </c>
      <c r="B5" s="121">
        <v>200855</v>
      </c>
      <c r="C5" s="121">
        <v>221009</v>
      </c>
      <c r="D5" s="134">
        <v>0.1</v>
      </c>
      <c r="E5" s="141" t="str">
        <f t="shared" si="0"/>
        <v>是</v>
      </c>
    </row>
    <row r="6" ht="36" customHeight="true" spans="1:5">
      <c r="A6" s="135" t="s">
        <v>2021</v>
      </c>
      <c r="B6" s="102">
        <v>186372</v>
      </c>
      <c r="C6" s="102">
        <v>201141</v>
      </c>
      <c r="D6" s="136">
        <v>0.079</v>
      </c>
      <c r="E6" s="141" t="str">
        <f t="shared" si="0"/>
        <v>是</v>
      </c>
    </row>
    <row r="7" ht="36" customHeight="true" spans="1:5">
      <c r="A7" s="84" t="s">
        <v>2020</v>
      </c>
      <c r="B7" s="121">
        <v>185013</v>
      </c>
      <c r="C7" s="137">
        <v>199710</v>
      </c>
      <c r="D7" s="134">
        <v>0.079</v>
      </c>
      <c r="E7" s="141" t="str">
        <f t="shared" si="0"/>
        <v>是</v>
      </c>
    </row>
    <row r="8" s="127" customFormat="true" ht="36" customHeight="true" spans="1:5">
      <c r="A8" s="80" t="s">
        <v>2022</v>
      </c>
      <c r="B8" s="102">
        <v>14456</v>
      </c>
      <c r="C8" s="102">
        <v>10627</v>
      </c>
      <c r="D8" s="136">
        <v>-0.265</v>
      </c>
      <c r="E8" s="141" t="str">
        <f t="shared" si="0"/>
        <v>是</v>
      </c>
    </row>
    <row r="9" s="127" customFormat="true" ht="36" customHeight="true" spans="1:5">
      <c r="A9" s="84" t="s">
        <v>2020</v>
      </c>
      <c r="B9" s="121">
        <v>7802</v>
      </c>
      <c r="C9" s="137">
        <v>6490</v>
      </c>
      <c r="D9" s="134">
        <v>-0.168</v>
      </c>
      <c r="E9" s="141" t="str">
        <f t="shared" si="0"/>
        <v>是</v>
      </c>
    </row>
    <row r="10" s="127" customFormat="true" ht="36" customHeight="true" spans="1:5">
      <c r="A10" s="80" t="s">
        <v>2023</v>
      </c>
      <c r="B10" s="102">
        <v>172334</v>
      </c>
      <c r="C10" s="102">
        <v>171443</v>
      </c>
      <c r="D10" s="136">
        <v>-0.005</v>
      </c>
      <c r="E10" s="141" t="str">
        <f t="shared" si="0"/>
        <v>是</v>
      </c>
    </row>
    <row r="11" s="127" customFormat="true" ht="36" customHeight="true" spans="1:5">
      <c r="A11" s="84" t="s">
        <v>2020</v>
      </c>
      <c r="B11" s="121">
        <v>154545</v>
      </c>
      <c r="C11" s="89">
        <v>167700</v>
      </c>
      <c r="D11" s="134">
        <v>0.085</v>
      </c>
      <c r="E11" s="141" t="str">
        <f t="shared" si="0"/>
        <v>是</v>
      </c>
    </row>
    <row r="12" s="127" customFormat="true" ht="36" customHeight="true" spans="1:5">
      <c r="A12" s="80" t="s">
        <v>2024</v>
      </c>
      <c r="B12" s="102">
        <v>12086</v>
      </c>
      <c r="C12" s="102">
        <v>13328</v>
      </c>
      <c r="D12" s="136">
        <v>0.103</v>
      </c>
      <c r="E12" s="141" t="str">
        <f t="shared" si="0"/>
        <v>是</v>
      </c>
    </row>
    <row r="13" s="127" customFormat="true" ht="36" customHeight="true" spans="1:5">
      <c r="A13" s="84" t="s">
        <v>2020</v>
      </c>
      <c r="B13" s="121">
        <v>12016</v>
      </c>
      <c r="C13" s="89">
        <v>13248</v>
      </c>
      <c r="D13" s="134">
        <v>0.103</v>
      </c>
      <c r="E13" s="141" t="str">
        <f t="shared" si="0"/>
        <v>是</v>
      </c>
    </row>
    <row r="14" s="127" customFormat="true" ht="36" customHeight="true" spans="1:5">
      <c r="A14" s="80" t="s">
        <v>2025</v>
      </c>
      <c r="B14" s="102">
        <v>53956</v>
      </c>
      <c r="C14" s="102">
        <v>57473</v>
      </c>
      <c r="D14" s="136">
        <v>0.065</v>
      </c>
      <c r="E14" s="141" t="str">
        <f t="shared" si="0"/>
        <v>是</v>
      </c>
    </row>
    <row r="15" ht="36" customHeight="true" spans="1:5">
      <c r="A15" s="84" t="s">
        <v>2020</v>
      </c>
      <c r="B15" s="121">
        <v>53858</v>
      </c>
      <c r="C15" s="137">
        <v>57407</v>
      </c>
      <c r="D15" s="134">
        <v>0.066</v>
      </c>
      <c r="E15" s="141" t="str">
        <f t="shared" si="0"/>
        <v>是</v>
      </c>
    </row>
    <row r="16" ht="36" customHeight="true" spans="1:5">
      <c r="A16" s="80" t="s">
        <v>2026</v>
      </c>
      <c r="B16" s="102">
        <v>166508</v>
      </c>
      <c r="C16" s="102">
        <v>175920</v>
      </c>
      <c r="D16" s="136">
        <v>0.057</v>
      </c>
      <c r="E16" s="141" t="str">
        <f t="shared" si="0"/>
        <v>是</v>
      </c>
    </row>
    <row r="17" ht="36" customHeight="true" spans="1:5">
      <c r="A17" s="84" t="s">
        <v>2020</v>
      </c>
      <c r="B17" s="121">
        <v>146219</v>
      </c>
      <c r="C17" s="98">
        <v>154343</v>
      </c>
      <c r="D17" s="134">
        <v>0.056</v>
      </c>
      <c r="E17" s="141" t="str">
        <f t="shared" si="0"/>
        <v>是</v>
      </c>
    </row>
    <row r="18" ht="36" customHeight="true" spans="1:5">
      <c r="A18" s="99" t="s">
        <v>2027</v>
      </c>
      <c r="B18" s="102">
        <v>811577</v>
      </c>
      <c r="C18" s="102">
        <v>852339</v>
      </c>
      <c r="D18" s="136">
        <v>0.05</v>
      </c>
      <c r="E18" s="141" t="str">
        <f t="shared" si="0"/>
        <v>是</v>
      </c>
    </row>
    <row r="19" ht="36" customHeight="true" spans="1:5">
      <c r="A19" s="84" t="s">
        <v>2028</v>
      </c>
      <c r="B19" s="121">
        <v>760308</v>
      </c>
      <c r="C19" s="121">
        <v>819907</v>
      </c>
      <c r="D19" s="134">
        <v>0.078</v>
      </c>
      <c r="E19" s="141" t="str">
        <f t="shared" si="0"/>
        <v>是</v>
      </c>
    </row>
    <row r="20" ht="36" customHeight="true" spans="1:5">
      <c r="A20" s="138" t="s">
        <v>2029</v>
      </c>
      <c r="B20" s="102">
        <v>286935</v>
      </c>
      <c r="C20" s="102">
        <v>327649</v>
      </c>
      <c r="D20" s="136">
        <v>0.142</v>
      </c>
      <c r="E20" s="141" t="str">
        <f t="shared" si="0"/>
        <v>是</v>
      </c>
    </row>
    <row r="21" ht="36" customHeight="true" spans="1:5">
      <c r="A21" s="103" t="s">
        <v>2030</v>
      </c>
      <c r="B21" s="102">
        <v>730147</v>
      </c>
      <c r="C21" s="102">
        <v>718349</v>
      </c>
      <c r="D21" s="136">
        <v>-0.016</v>
      </c>
      <c r="E21" s="141" t="str">
        <f t="shared" si="0"/>
        <v>是</v>
      </c>
    </row>
    <row r="22" ht="36" customHeight="true" spans="1:5">
      <c r="A22" s="99" t="s">
        <v>2031</v>
      </c>
      <c r="B22" s="102">
        <v>1828659</v>
      </c>
      <c r="C22" s="102">
        <v>1898337</v>
      </c>
      <c r="D22" s="136">
        <v>0.038</v>
      </c>
      <c r="E22" s="141" t="str">
        <f t="shared" si="0"/>
        <v>是</v>
      </c>
    </row>
    <row r="23" spans="2:3">
      <c r="B23" s="139"/>
      <c r="C23" s="139"/>
    </row>
    <row r="24" spans="2:3">
      <c r="B24" s="139"/>
      <c r="C24" s="139"/>
    </row>
    <row r="25" spans="2:3">
      <c r="B25" s="139"/>
      <c r="C25" s="139"/>
    </row>
    <row r="26" spans="2:3">
      <c r="B26" s="139"/>
      <c r="C26" s="139"/>
    </row>
  </sheetData>
  <mergeCells count="1">
    <mergeCell ref="A1:D1"/>
  </mergeCells>
  <conditionalFormatting sqref="E4:E22">
    <cfRule type="cellIs" dxfId="3"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2"/>
  <sheetViews>
    <sheetView showGridLines="0" showZeros="0" view="pageBreakPreview" zoomScaleNormal="100" zoomScaleSheetLayoutView="100" workbookViewId="0">
      <pane ySplit="3" topLeftCell="A16" activePane="bottomLeft" state="frozen"/>
      <selection/>
      <selection pane="bottomLeft" activeCell="I19" sqref="I19"/>
    </sheetView>
  </sheetViews>
  <sheetFormatPr defaultColWidth="9" defaultRowHeight="15.75" outlineLevelCol="4"/>
  <cols>
    <col min="1" max="1" width="46.1333333333333" style="107" customWidth="true"/>
    <col min="2" max="4" width="20.6333333333333" style="107" customWidth="true"/>
    <col min="5" max="5" width="5" style="107" hidden="true" customWidth="true"/>
    <col min="6" max="16384" width="9" style="107"/>
  </cols>
  <sheetData>
    <row r="1" ht="45" customHeight="true" spans="1:4">
      <c r="A1" s="108" t="s">
        <v>2032</v>
      </c>
      <c r="B1" s="108"/>
      <c r="C1" s="108"/>
      <c r="D1" s="108"/>
    </row>
    <row r="2" ht="20.1" customHeight="true" spans="1:4">
      <c r="A2" s="109"/>
      <c r="B2" s="110"/>
      <c r="C2" s="111"/>
      <c r="D2" s="112" t="s">
        <v>3</v>
      </c>
    </row>
    <row r="3" ht="45" customHeight="true" spans="1:5">
      <c r="A3" s="113" t="s">
        <v>1999</v>
      </c>
      <c r="B3" s="79" t="s">
        <v>6</v>
      </c>
      <c r="C3" s="79" t="s">
        <v>7</v>
      </c>
      <c r="D3" s="79" t="s">
        <v>8</v>
      </c>
      <c r="E3" s="105" t="s">
        <v>9</v>
      </c>
    </row>
    <row r="4" ht="36" customHeight="true" spans="1:5">
      <c r="A4" s="114" t="s">
        <v>2000</v>
      </c>
      <c r="B4" s="115">
        <v>85472</v>
      </c>
      <c r="C4" s="82">
        <v>84332</v>
      </c>
      <c r="D4" s="83">
        <v>-0.013</v>
      </c>
      <c r="E4" s="105" t="str">
        <f t="shared" ref="E4:E38" si="0">IF(A4&lt;&gt;"",IF(SUM(B4:C4)&lt;&gt;0,"是","否"),"是")</f>
        <v>是</v>
      </c>
    </row>
    <row r="5" ht="36" customHeight="true" spans="1:5">
      <c r="A5" s="116" t="s">
        <v>2001</v>
      </c>
      <c r="B5" s="117">
        <v>68491</v>
      </c>
      <c r="C5" s="117">
        <v>70186</v>
      </c>
      <c r="D5" s="118">
        <v>0.025</v>
      </c>
      <c r="E5" s="105" t="str">
        <f t="shared" si="0"/>
        <v>是</v>
      </c>
    </row>
    <row r="6" ht="36" customHeight="true" spans="1:5">
      <c r="A6" s="116" t="s">
        <v>2002</v>
      </c>
      <c r="B6" s="117">
        <v>16585</v>
      </c>
      <c r="C6" s="117">
        <v>13896</v>
      </c>
      <c r="D6" s="118">
        <v>-0.162</v>
      </c>
      <c r="E6" s="105" t="str">
        <f t="shared" si="0"/>
        <v>是</v>
      </c>
    </row>
    <row r="7" s="106" customFormat="true" ht="36" customHeight="true" spans="1:5">
      <c r="A7" s="116" t="s">
        <v>2003</v>
      </c>
      <c r="B7" s="117"/>
      <c r="C7" s="117"/>
      <c r="D7" s="118"/>
      <c r="E7" s="105" t="str">
        <f t="shared" si="0"/>
        <v>否</v>
      </c>
    </row>
    <row r="8" s="106" customFormat="true" ht="36" customHeight="true" spans="1:5">
      <c r="A8" s="119" t="s">
        <v>2004</v>
      </c>
      <c r="B8" s="115">
        <v>39101</v>
      </c>
      <c r="C8" s="115">
        <v>41187</v>
      </c>
      <c r="D8" s="120">
        <v>0.053</v>
      </c>
      <c r="E8" s="105" t="str">
        <f t="shared" si="0"/>
        <v>是</v>
      </c>
    </row>
    <row r="9" s="106" customFormat="true" ht="36" customHeight="true" spans="1:5">
      <c r="A9" s="116" t="s">
        <v>2001</v>
      </c>
      <c r="B9" s="117">
        <v>27149</v>
      </c>
      <c r="C9" s="117">
        <v>27900</v>
      </c>
      <c r="D9" s="118">
        <v>0.028</v>
      </c>
      <c r="E9" s="105" t="str">
        <f t="shared" si="0"/>
        <v>是</v>
      </c>
    </row>
    <row r="10" s="106" customFormat="true" ht="36" customHeight="true" spans="1:5">
      <c r="A10" s="116" t="s">
        <v>2002</v>
      </c>
      <c r="B10" s="117">
        <v>145</v>
      </c>
      <c r="C10" s="117">
        <v>110</v>
      </c>
      <c r="D10" s="118">
        <v>-0.241</v>
      </c>
      <c r="E10" s="105" t="str">
        <f t="shared" si="0"/>
        <v>是</v>
      </c>
    </row>
    <row r="11" s="106" customFormat="true" ht="36" customHeight="true" spans="1:5">
      <c r="A11" s="116" t="s">
        <v>2003</v>
      </c>
      <c r="B11" s="117">
        <v>10719</v>
      </c>
      <c r="C11" s="117">
        <v>12527</v>
      </c>
      <c r="D11" s="118">
        <v>0.169</v>
      </c>
      <c r="E11" s="105" t="str">
        <f t="shared" si="0"/>
        <v>是</v>
      </c>
    </row>
    <row r="12" s="106" customFormat="true" ht="36" customHeight="true" spans="1:5">
      <c r="A12" s="114" t="s">
        <v>2005</v>
      </c>
      <c r="B12" s="115">
        <v>3731</v>
      </c>
      <c r="C12" s="115">
        <v>2522</v>
      </c>
      <c r="D12" s="120">
        <v>-0.324</v>
      </c>
      <c r="E12" s="105" t="str">
        <f t="shared" si="0"/>
        <v>是</v>
      </c>
    </row>
    <row r="13" ht="36" customHeight="true" spans="1:5">
      <c r="A13" s="116" t="s">
        <v>2001</v>
      </c>
      <c r="B13" s="117">
        <v>934</v>
      </c>
      <c r="C13" s="121">
        <v>978</v>
      </c>
      <c r="D13" s="122">
        <f>IF(B13&gt;0,C13/B13-1,IF(B13&lt;0,-(C13/B13-1),""))</f>
        <v>0.047</v>
      </c>
      <c r="E13" s="105" t="str">
        <f t="shared" si="0"/>
        <v>是</v>
      </c>
    </row>
    <row r="14" ht="36" customHeight="true" spans="1:5">
      <c r="A14" s="116" t="s">
        <v>2002</v>
      </c>
      <c r="B14" s="117">
        <v>2797</v>
      </c>
      <c r="C14" s="117">
        <v>1544</v>
      </c>
      <c r="D14" s="118">
        <v>-0.448</v>
      </c>
      <c r="E14" s="105" t="str">
        <f t="shared" si="0"/>
        <v>是</v>
      </c>
    </row>
    <row r="15" ht="36" customHeight="true" spans="1:5">
      <c r="A15" s="116" t="s">
        <v>2003</v>
      </c>
      <c r="B15" s="117"/>
      <c r="C15" s="121"/>
      <c r="D15" s="122" t="str">
        <f>IF(B15&gt;0,C15/B15-1,IF(B15&lt;0,-(C15/B15-1),""))</f>
        <v/>
      </c>
      <c r="E15" s="105" t="str">
        <f t="shared" si="0"/>
        <v>否</v>
      </c>
    </row>
    <row r="16" ht="36" customHeight="true" spans="1:5">
      <c r="A16" s="114" t="s">
        <v>2006</v>
      </c>
      <c r="B16" s="115">
        <v>63742</v>
      </c>
      <c r="C16" s="115">
        <v>60287</v>
      </c>
      <c r="D16" s="120">
        <v>-0.054</v>
      </c>
      <c r="E16" s="105" t="str">
        <f t="shared" si="0"/>
        <v>是</v>
      </c>
    </row>
    <row r="17" ht="36" customHeight="true" spans="1:5">
      <c r="A17" s="116" t="s">
        <v>2001</v>
      </c>
      <c r="B17" s="117">
        <v>51626</v>
      </c>
      <c r="C17" s="117">
        <v>54135</v>
      </c>
      <c r="D17" s="118">
        <v>0.049</v>
      </c>
      <c r="E17" s="105" t="str">
        <f t="shared" si="0"/>
        <v>是</v>
      </c>
    </row>
    <row r="18" ht="36" customHeight="true" spans="1:5">
      <c r="A18" s="116" t="s">
        <v>2002</v>
      </c>
      <c r="B18" s="117">
        <v>7745</v>
      </c>
      <c r="C18" s="117">
        <v>5000</v>
      </c>
      <c r="D18" s="118">
        <v>-0.354</v>
      </c>
      <c r="E18" s="105" t="str">
        <f t="shared" si="0"/>
        <v>是</v>
      </c>
    </row>
    <row r="19" ht="36" customHeight="true" spans="1:5">
      <c r="A19" s="116" t="s">
        <v>2003</v>
      </c>
      <c r="B19" s="117">
        <v>3752</v>
      </c>
      <c r="C19" s="123">
        <v>500</v>
      </c>
      <c r="D19" s="118">
        <v>-0.867</v>
      </c>
      <c r="E19" s="105" t="str">
        <f t="shared" si="0"/>
        <v>是</v>
      </c>
    </row>
    <row r="20" ht="36" customHeight="true" spans="1:5">
      <c r="A20" s="114" t="s">
        <v>2007</v>
      </c>
      <c r="B20" s="115">
        <v>12329</v>
      </c>
      <c r="C20" s="115">
        <v>2443</v>
      </c>
      <c r="D20" s="120">
        <v>-0.802</v>
      </c>
      <c r="E20" s="105" t="str">
        <f t="shared" si="0"/>
        <v>是</v>
      </c>
    </row>
    <row r="21" ht="36" customHeight="true" spans="1:5">
      <c r="A21" s="116" t="s">
        <v>2001</v>
      </c>
      <c r="B21" s="117">
        <v>12211</v>
      </c>
      <c r="C21" s="89">
        <v>2408</v>
      </c>
      <c r="D21" s="118">
        <v>-0.803</v>
      </c>
      <c r="E21" s="105" t="str">
        <f t="shared" si="0"/>
        <v>是</v>
      </c>
    </row>
    <row r="22" ht="36" customHeight="true" spans="1:5">
      <c r="A22" s="116" t="s">
        <v>2002</v>
      </c>
      <c r="B22" s="117">
        <v>110</v>
      </c>
      <c r="C22" s="117">
        <v>34</v>
      </c>
      <c r="D22" s="118">
        <v>-0.691</v>
      </c>
      <c r="E22" s="105" t="str">
        <f t="shared" si="0"/>
        <v>是</v>
      </c>
    </row>
    <row r="23" ht="36" customHeight="true" spans="1:5">
      <c r="A23" s="116" t="s">
        <v>2003</v>
      </c>
      <c r="B23" s="117">
        <v>0</v>
      </c>
      <c r="C23" s="89"/>
      <c r="D23" s="118" t="str">
        <f t="shared" ref="D23:D27" si="1">IF(B23&gt;0,C23/B23-1,IF(B23&lt;0,-(C23/B23-1),""))</f>
        <v/>
      </c>
      <c r="E23" s="105" t="str">
        <f t="shared" si="0"/>
        <v>否</v>
      </c>
    </row>
    <row r="24" ht="36" customHeight="true" spans="1:5">
      <c r="A24" s="114" t="s">
        <v>2008</v>
      </c>
      <c r="B24" s="115"/>
      <c r="C24" s="82"/>
      <c r="D24" s="120" t="str">
        <f t="shared" si="1"/>
        <v/>
      </c>
      <c r="E24" s="105" t="str">
        <f t="shared" si="0"/>
        <v>否</v>
      </c>
    </row>
    <row r="25" ht="36" customHeight="true" spans="1:5">
      <c r="A25" s="116" t="s">
        <v>2001</v>
      </c>
      <c r="B25" s="117"/>
      <c r="C25" s="82"/>
      <c r="D25" s="120" t="str">
        <f t="shared" si="1"/>
        <v/>
      </c>
      <c r="E25" s="105" t="str">
        <f t="shared" si="0"/>
        <v>否</v>
      </c>
    </row>
    <row r="26" ht="36" customHeight="true" spans="1:5">
      <c r="A26" s="116" t="s">
        <v>2002</v>
      </c>
      <c r="B26" s="117"/>
      <c r="C26" s="82"/>
      <c r="D26" s="120" t="str">
        <f t="shared" si="1"/>
        <v/>
      </c>
      <c r="E26" s="105" t="str">
        <f t="shared" si="0"/>
        <v>否</v>
      </c>
    </row>
    <row r="27" ht="36" customHeight="true" spans="1:5">
      <c r="A27" s="116" t="s">
        <v>2003</v>
      </c>
      <c r="B27" s="117"/>
      <c r="C27" s="82"/>
      <c r="D27" s="120" t="str">
        <f t="shared" si="1"/>
        <v/>
      </c>
      <c r="E27" s="105" t="str">
        <f t="shared" si="0"/>
        <v>否</v>
      </c>
    </row>
    <row r="28" ht="36" customHeight="true" spans="1:5">
      <c r="A28" s="114" t="s">
        <v>2009</v>
      </c>
      <c r="B28" s="115">
        <v>107218</v>
      </c>
      <c r="C28" s="82">
        <v>116194</v>
      </c>
      <c r="D28" s="120">
        <v>0.084</v>
      </c>
      <c r="E28" s="105" t="str">
        <f t="shared" si="0"/>
        <v>是</v>
      </c>
    </row>
    <row r="29" ht="36" customHeight="true" spans="1:5">
      <c r="A29" s="116" t="s">
        <v>2001</v>
      </c>
      <c r="B29" s="117">
        <v>1869</v>
      </c>
      <c r="C29" s="117">
        <v>1626</v>
      </c>
      <c r="D29" s="124">
        <v>-0.13</v>
      </c>
      <c r="E29" s="105" t="str">
        <f t="shared" si="0"/>
        <v>是</v>
      </c>
    </row>
    <row r="30" ht="36" customHeight="true" spans="1:5">
      <c r="A30" s="116" t="s">
        <v>2002</v>
      </c>
      <c r="B30" s="117">
        <v>1050</v>
      </c>
      <c r="C30" s="117">
        <v>1026</v>
      </c>
      <c r="D30" s="124">
        <v>-0.023</v>
      </c>
      <c r="E30" s="105" t="str">
        <f t="shared" si="0"/>
        <v>是</v>
      </c>
    </row>
    <row r="31" ht="36" customHeight="true" spans="1:5">
      <c r="A31" s="116" t="s">
        <v>2003</v>
      </c>
      <c r="B31" s="117">
        <v>103294</v>
      </c>
      <c r="C31" s="117">
        <v>113493</v>
      </c>
      <c r="D31" s="124">
        <v>0.099</v>
      </c>
      <c r="E31" s="105" t="str">
        <f t="shared" si="0"/>
        <v>是</v>
      </c>
    </row>
    <row r="32" ht="36" customHeight="true" spans="1:5">
      <c r="A32" s="99" t="s">
        <v>2010</v>
      </c>
      <c r="B32" s="115">
        <v>311593</v>
      </c>
      <c r="C32" s="115">
        <v>306965</v>
      </c>
      <c r="D32" s="120">
        <v>-0.015</v>
      </c>
      <c r="E32" s="105" t="str">
        <f t="shared" si="0"/>
        <v>是</v>
      </c>
    </row>
    <row r="33" ht="36" customHeight="true" spans="1:5">
      <c r="A33" s="116" t="s">
        <v>2011</v>
      </c>
      <c r="B33" s="117">
        <v>162280</v>
      </c>
      <c r="C33" s="117">
        <v>157233</v>
      </c>
      <c r="D33" s="124">
        <v>-0.031</v>
      </c>
      <c r="E33" s="105" t="str">
        <f t="shared" si="0"/>
        <v>是</v>
      </c>
    </row>
    <row r="34" ht="36" customHeight="true" spans="1:5">
      <c r="A34" s="116" t="s">
        <v>2012</v>
      </c>
      <c r="B34" s="117">
        <v>28432</v>
      </c>
      <c r="C34" s="117">
        <v>21610</v>
      </c>
      <c r="D34" s="124">
        <v>-0.24</v>
      </c>
      <c r="E34" s="105" t="str">
        <f t="shared" si="0"/>
        <v>是</v>
      </c>
    </row>
    <row r="35" ht="36" customHeight="true" spans="1:5">
      <c r="A35" s="116" t="s">
        <v>2013</v>
      </c>
      <c r="B35" s="117">
        <v>114013</v>
      </c>
      <c r="C35" s="117">
        <v>126020</v>
      </c>
      <c r="D35" s="124">
        <v>0.105</v>
      </c>
      <c r="E35" s="105" t="str">
        <f t="shared" si="0"/>
        <v>是</v>
      </c>
    </row>
    <row r="36" ht="36" customHeight="true" spans="1:5">
      <c r="A36" s="103" t="s">
        <v>2014</v>
      </c>
      <c r="B36" s="115">
        <v>210251</v>
      </c>
      <c r="C36" s="115">
        <v>223186</v>
      </c>
      <c r="D36" s="120">
        <v>0.062</v>
      </c>
      <c r="E36" s="105" t="str">
        <f t="shared" si="0"/>
        <v>是</v>
      </c>
    </row>
    <row r="37" ht="36" customHeight="true" spans="1:5">
      <c r="A37" s="103" t="s">
        <v>2015</v>
      </c>
      <c r="B37" s="115">
        <v>308196</v>
      </c>
      <c r="C37" s="82">
        <v>326550</v>
      </c>
      <c r="D37" s="120">
        <v>0.06</v>
      </c>
      <c r="E37" s="105" t="str">
        <f t="shared" si="0"/>
        <v>是</v>
      </c>
    </row>
    <row r="38" ht="36" customHeight="true" spans="1:5">
      <c r="A38" s="99" t="s">
        <v>2016</v>
      </c>
      <c r="B38" s="115">
        <v>830040</v>
      </c>
      <c r="C38" s="115">
        <v>856701</v>
      </c>
      <c r="D38" s="125">
        <v>0.032</v>
      </c>
      <c r="E38" s="105" t="str">
        <f t="shared" si="0"/>
        <v>是</v>
      </c>
    </row>
    <row r="39" spans="2:3">
      <c r="B39" s="126"/>
      <c r="C39" s="126"/>
    </row>
    <row r="40" spans="2:3">
      <c r="B40" s="126"/>
      <c r="C40" s="126"/>
    </row>
    <row r="41" spans="2:3">
      <c r="B41" s="126"/>
      <c r="C41" s="126"/>
    </row>
    <row r="42" spans="2:3">
      <c r="B42" s="126"/>
      <c r="C42" s="126"/>
    </row>
  </sheetData>
  <mergeCells count="1">
    <mergeCell ref="A1:D1"/>
  </mergeCells>
  <conditionalFormatting sqref="E28:E32">
    <cfRule type="cellIs" dxfId="5" priority="1" stopIfTrue="1" operator="lessThan">
      <formula>0</formula>
    </cfRule>
  </conditionalFormatting>
  <printOptions horizontalCentered="true"/>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26"/>
  <sheetViews>
    <sheetView showGridLines="0" showZeros="0" view="pageBreakPreview" zoomScaleNormal="100" zoomScaleSheetLayoutView="100" workbookViewId="0">
      <selection activeCell="C9" sqref="C9"/>
    </sheetView>
  </sheetViews>
  <sheetFormatPr defaultColWidth="9" defaultRowHeight="15.75" outlineLevelCol="5"/>
  <cols>
    <col min="1" max="1" width="50.75" style="70" customWidth="true"/>
    <col min="2" max="3" width="20.6333333333333" style="71" customWidth="true"/>
    <col min="4" max="4" width="20.6333333333333" style="70" customWidth="true"/>
    <col min="5" max="5" width="5.13333333333333" style="70" hidden="true" customWidth="true"/>
    <col min="6" max="6" width="12.6333333333333" style="70" hidden="true" customWidth="true"/>
    <col min="7" max="7" width="12.6333333333333" style="70"/>
    <col min="8" max="246" width="9" style="70"/>
    <col min="247" max="247" width="41.6333333333333" style="70" customWidth="true"/>
    <col min="248" max="249" width="14.5" style="70" customWidth="true"/>
    <col min="250" max="250" width="13.8833333333333" style="70" customWidth="true"/>
    <col min="251" max="253" width="9" style="70"/>
    <col min="254" max="255" width="10.5" style="70" customWidth="true"/>
    <col min="256" max="502" width="9" style="70"/>
    <col min="503" max="503" width="41.6333333333333" style="70" customWidth="true"/>
    <col min="504" max="505" width="14.5" style="70" customWidth="true"/>
    <col min="506" max="506" width="13.8833333333333" style="70" customWidth="true"/>
    <col min="507" max="509" width="9" style="70"/>
    <col min="510" max="511" width="10.5" style="70" customWidth="true"/>
    <col min="512" max="758" width="9" style="70"/>
    <col min="759" max="759" width="41.6333333333333" style="70" customWidth="true"/>
    <col min="760" max="761" width="14.5" style="70" customWidth="true"/>
    <col min="762" max="762" width="13.8833333333333" style="70" customWidth="true"/>
    <col min="763" max="765" width="9" style="70"/>
    <col min="766" max="767" width="10.5" style="70" customWidth="true"/>
    <col min="768" max="1014" width="9" style="70"/>
    <col min="1015" max="1015" width="41.6333333333333" style="70" customWidth="true"/>
    <col min="1016" max="1017" width="14.5" style="70" customWidth="true"/>
    <col min="1018" max="1018" width="13.8833333333333" style="70" customWidth="true"/>
    <col min="1019" max="1021" width="9" style="70"/>
    <col min="1022" max="1023" width="10.5" style="70" customWidth="true"/>
    <col min="1024" max="1270" width="9" style="70"/>
    <col min="1271" max="1271" width="41.6333333333333" style="70" customWidth="true"/>
    <col min="1272" max="1273" width="14.5" style="70" customWidth="true"/>
    <col min="1274" max="1274" width="13.8833333333333" style="70" customWidth="true"/>
    <col min="1275" max="1277" width="9" style="70"/>
    <col min="1278" max="1279" width="10.5" style="70" customWidth="true"/>
    <col min="1280" max="1526" width="9" style="70"/>
    <col min="1527" max="1527" width="41.6333333333333" style="70" customWidth="true"/>
    <col min="1528" max="1529" width="14.5" style="70" customWidth="true"/>
    <col min="1530" max="1530" width="13.8833333333333" style="70" customWidth="true"/>
    <col min="1531" max="1533" width="9" style="70"/>
    <col min="1534" max="1535" width="10.5" style="70" customWidth="true"/>
    <col min="1536" max="1782" width="9" style="70"/>
    <col min="1783" max="1783" width="41.6333333333333" style="70" customWidth="true"/>
    <col min="1784" max="1785" width="14.5" style="70" customWidth="true"/>
    <col min="1786" max="1786" width="13.8833333333333" style="70" customWidth="true"/>
    <col min="1787" max="1789" width="9" style="70"/>
    <col min="1790" max="1791" width="10.5" style="70" customWidth="true"/>
    <col min="1792" max="2038" width="9" style="70"/>
    <col min="2039" max="2039" width="41.6333333333333" style="70" customWidth="true"/>
    <col min="2040" max="2041" width="14.5" style="70" customWidth="true"/>
    <col min="2042" max="2042" width="13.8833333333333" style="70" customWidth="true"/>
    <col min="2043" max="2045" width="9" style="70"/>
    <col min="2046" max="2047" width="10.5" style="70" customWidth="true"/>
    <col min="2048" max="2294" width="9" style="70"/>
    <col min="2295" max="2295" width="41.6333333333333" style="70" customWidth="true"/>
    <col min="2296" max="2297" width="14.5" style="70" customWidth="true"/>
    <col min="2298" max="2298" width="13.8833333333333" style="70" customWidth="true"/>
    <col min="2299" max="2301" width="9" style="70"/>
    <col min="2302" max="2303" width="10.5" style="70" customWidth="true"/>
    <col min="2304" max="2550" width="9" style="70"/>
    <col min="2551" max="2551" width="41.6333333333333" style="70" customWidth="true"/>
    <col min="2552" max="2553" width="14.5" style="70" customWidth="true"/>
    <col min="2554" max="2554" width="13.8833333333333" style="70" customWidth="true"/>
    <col min="2555" max="2557" width="9" style="70"/>
    <col min="2558" max="2559" width="10.5" style="70" customWidth="true"/>
    <col min="2560" max="2806" width="9" style="70"/>
    <col min="2807" max="2807" width="41.6333333333333" style="70" customWidth="true"/>
    <col min="2808" max="2809" width="14.5" style="70" customWidth="true"/>
    <col min="2810" max="2810" width="13.8833333333333" style="70" customWidth="true"/>
    <col min="2811" max="2813" width="9" style="70"/>
    <col min="2814" max="2815" width="10.5" style="70" customWidth="true"/>
    <col min="2816" max="3062" width="9" style="70"/>
    <col min="3063" max="3063" width="41.6333333333333" style="70" customWidth="true"/>
    <col min="3064" max="3065" width="14.5" style="70" customWidth="true"/>
    <col min="3066" max="3066" width="13.8833333333333" style="70" customWidth="true"/>
    <col min="3067" max="3069" width="9" style="70"/>
    <col min="3070" max="3071" width="10.5" style="70" customWidth="true"/>
    <col min="3072" max="3318" width="9" style="70"/>
    <col min="3319" max="3319" width="41.6333333333333" style="70" customWidth="true"/>
    <col min="3320" max="3321" width="14.5" style="70" customWidth="true"/>
    <col min="3322" max="3322" width="13.8833333333333" style="70" customWidth="true"/>
    <col min="3323" max="3325" width="9" style="70"/>
    <col min="3326" max="3327" width="10.5" style="70" customWidth="true"/>
    <col min="3328" max="3574" width="9" style="70"/>
    <col min="3575" max="3575" width="41.6333333333333" style="70" customWidth="true"/>
    <col min="3576" max="3577" width="14.5" style="70" customWidth="true"/>
    <col min="3578" max="3578" width="13.8833333333333" style="70" customWidth="true"/>
    <col min="3579" max="3581" width="9" style="70"/>
    <col min="3582" max="3583" width="10.5" style="70" customWidth="true"/>
    <col min="3584" max="3830" width="9" style="70"/>
    <col min="3831" max="3831" width="41.6333333333333" style="70" customWidth="true"/>
    <col min="3832" max="3833" width="14.5" style="70" customWidth="true"/>
    <col min="3834" max="3834" width="13.8833333333333" style="70" customWidth="true"/>
    <col min="3835" max="3837" width="9" style="70"/>
    <col min="3838" max="3839" width="10.5" style="70" customWidth="true"/>
    <col min="3840" max="4086" width="9" style="70"/>
    <col min="4087" max="4087" width="41.6333333333333" style="70" customWidth="true"/>
    <col min="4088" max="4089" width="14.5" style="70" customWidth="true"/>
    <col min="4090" max="4090" width="13.8833333333333" style="70" customWidth="true"/>
    <col min="4091" max="4093" width="9" style="70"/>
    <col min="4094" max="4095" width="10.5" style="70" customWidth="true"/>
    <col min="4096" max="4342" width="9" style="70"/>
    <col min="4343" max="4343" width="41.6333333333333" style="70" customWidth="true"/>
    <col min="4344" max="4345" width="14.5" style="70" customWidth="true"/>
    <col min="4346" max="4346" width="13.8833333333333" style="70" customWidth="true"/>
    <col min="4347" max="4349" width="9" style="70"/>
    <col min="4350" max="4351" width="10.5" style="70" customWidth="true"/>
    <col min="4352" max="4598" width="9" style="70"/>
    <col min="4599" max="4599" width="41.6333333333333" style="70" customWidth="true"/>
    <col min="4600" max="4601" width="14.5" style="70" customWidth="true"/>
    <col min="4602" max="4602" width="13.8833333333333" style="70" customWidth="true"/>
    <col min="4603" max="4605" width="9" style="70"/>
    <col min="4606" max="4607" width="10.5" style="70" customWidth="true"/>
    <col min="4608" max="4854" width="9" style="70"/>
    <col min="4855" max="4855" width="41.6333333333333" style="70" customWidth="true"/>
    <col min="4856" max="4857" width="14.5" style="70" customWidth="true"/>
    <col min="4858" max="4858" width="13.8833333333333" style="70" customWidth="true"/>
    <col min="4859" max="4861" width="9" style="70"/>
    <col min="4862" max="4863" width="10.5" style="70" customWidth="true"/>
    <col min="4864" max="5110" width="9" style="70"/>
    <col min="5111" max="5111" width="41.6333333333333" style="70" customWidth="true"/>
    <col min="5112" max="5113" width="14.5" style="70" customWidth="true"/>
    <col min="5114" max="5114" width="13.8833333333333" style="70" customWidth="true"/>
    <col min="5115" max="5117" width="9" style="70"/>
    <col min="5118" max="5119" width="10.5" style="70" customWidth="true"/>
    <col min="5120" max="5366" width="9" style="70"/>
    <col min="5367" max="5367" width="41.6333333333333" style="70" customWidth="true"/>
    <col min="5368" max="5369" width="14.5" style="70" customWidth="true"/>
    <col min="5370" max="5370" width="13.8833333333333" style="70" customWidth="true"/>
    <col min="5371" max="5373" width="9" style="70"/>
    <col min="5374" max="5375" width="10.5" style="70" customWidth="true"/>
    <col min="5376" max="5622" width="9" style="70"/>
    <col min="5623" max="5623" width="41.6333333333333" style="70" customWidth="true"/>
    <col min="5624" max="5625" width="14.5" style="70" customWidth="true"/>
    <col min="5626" max="5626" width="13.8833333333333" style="70" customWidth="true"/>
    <col min="5627" max="5629" width="9" style="70"/>
    <col min="5630" max="5631" width="10.5" style="70" customWidth="true"/>
    <col min="5632" max="5878" width="9" style="70"/>
    <col min="5879" max="5879" width="41.6333333333333" style="70" customWidth="true"/>
    <col min="5880" max="5881" width="14.5" style="70" customWidth="true"/>
    <col min="5882" max="5882" width="13.8833333333333" style="70" customWidth="true"/>
    <col min="5883" max="5885" width="9" style="70"/>
    <col min="5886" max="5887" width="10.5" style="70" customWidth="true"/>
    <col min="5888" max="6134" width="9" style="70"/>
    <col min="6135" max="6135" width="41.6333333333333" style="70" customWidth="true"/>
    <col min="6136" max="6137" width="14.5" style="70" customWidth="true"/>
    <col min="6138" max="6138" width="13.8833333333333" style="70" customWidth="true"/>
    <col min="6139" max="6141" width="9" style="70"/>
    <col min="6142" max="6143" width="10.5" style="70" customWidth="true"/>
    <col min="6144" max="6390" width="9" style="70"/>
    <col min="6391" max="6391" width="41.6333333333333" style="70" customWidth="true"/>
    <col min="6392" max="6393" width="14.5" style="70" customWidth="true"/>
    <col min="6394" max="6394" width="13.8833333333333" style="70" customWidth="true"/>
    <col min="6395" max="6397" width="9" style="70"/>
    <col min="6398" max="6399" width="10.5" style="70" customWidth="true"/>
    <col min="6400" max="6646" width="9" style="70"/>
    <col min="6647" max="6647" width="41.6333333333333" style="70" customWidth="true"/>
    <col min="6648" max="6649" width="14.5" style="70" customWidth="true"/>
    <col min="6650" max="6650" width="13.8833333333333" style="70" customWidth="true"/>
    <col min="6651" max="6653" width="9" style="70"/>
    <col min="6654" max="6655" width="10.5" style="70" customWidth="true"/>
    <col min="6656" max="6902" width="9" style="70"/>
    <col min="6903" max="6903" width="41.6333333333333" style="70" customWidth="true"/>
    <col min="6904" max="6905" width="14.5" style="70" customWidth="true"/>
    <col min="6906" max="6906" width="13.8833333333333" style="70" customWidth="true"/>
    <col min="6907" max="6909" width="9" style="70"/>
    <col min="6910" max="6911" width="10.5" style="70" customWidth="true"/>
    <col min="6912" max="7158" width="9" style="70"/>
    <col min="7159" max="7159" width="41.6333333333333" style="70" customWidth="true"/>
    <col min="7160" max="7161" width="14.5" style="70" customWidth="true"/>
    <col min="7162" max="7162" width="13.8833333333333" style="70" customWidth="true"/>
    <col min="7163" max="7165" width="9" style="70"/>
    <col min="7166" max="7167" width="10.5" style="70" customWidth="true"/>
    <col min="7168" max="7414" width="9" style="70"/>
    <col min="7415" max="7415" width="41.6333333333333" style="70" customWidth="true"/>
    <col min="7416" max="7417" width="14.5" style="70" customWidth="true"/>
    <col min="7418" max="7418" width="13.8833333333333" style="70" customWidth="true"/>
    <col min="7419" max="7421" width="9" style="70"/>
    <col min="7422" max="7423" width="10.5" style="70" customWidth="true"/>
    <col min="7424" max="7670" width="9" style="70"/>
    <col min="7671" max="7671" width="41.6333333333333" style="70" customWidth="true"/>
    <col min="7672" max="7673" width="14.5" style="70" customWidth="true"/>
    <col min="7674" max="7674" width="13.8833333333333" style="70" customWidth="true"/>
    <col min="7675" max="7677" width="9" style="70"/>
    <col min="7678" max="7679" width="10.5" style="70" customWidth="true"/>
    <col min="7680" max="7926" width="9" style="70"/>
    <col min="7927" max="7927" width="41.6333333333333" style="70" customWidth="true"/>
    <col min="7928" max="7929" width="14.5" style="70" customWidth="true"/>
    <col min="7930" max="7930" width="13.8833333333333" style="70" customWidth="true"/>
    <col min="7931" max="7933" width="9" style="70"/>
    <col min="7934" max="7935" width="10.5" style="70" customWidth="true"/>
    <col min="7936" max="8182" width="9" style="70"/>
    <col min="8183" max="8183" width="41.6333333333333" style="70" customWidth="true"/>
    <col min="8184" max="8185" width="14.5" style="70" customWidth="true"/>
    <col min="8186" max="8186" width="13.8833333333333" style="70" customWidth="true"/>
    <col min="8187" max="8189" width="9" style="70"/>
    <col min="8190" max="8191" width="10.5" style="70" customWidth="true"/>
    <col min="8192" max="8438" width="9" style="70"/>
    <col min="8439" max="8439" width="41.6333333333333" style="70" customWidth="true"/>
    <col min="8440" max="8441" width="14.5" style="70" customWidth="true"/>
    <col min="8442" max="8442" width="13.8833333333333" style="70" customWidth="true"/>
    <col min="8443" max="8445" width="9" style="70"/>
    <col min="8446" max="8447" width="10.5" style="70" customWidth="true"/>
    <col min="8448" max="8694" width="9" style="70"/>
    <col min="8695" max="8695" width="41.6333333333333" style="70" customWidth="true"/>
    <col min="8696" max="8697" width="14.5" style="70" customWidth="true"/>
    <col min="8698" max="8698" width="13.8833333333333" style="70" customWidth="true"/>
    <col min="8699" max="8701" width="9" style="70"/>
    <col min="8702" max="8703" width="10.5" style="70" customWidth="true"/>
    <col min="8704" max="8950" width="9" style="70"/>
    <col min="8951" max="8951" width="41.6333333333333" style="70" customWidth="true"/>
    <col min="8952" max="8953" width="14.5" style="70" customWidth="true"/>
    <col min="8954" max="8954" width="13.8833333333333" style="70" customWidth="true"/>
    <col min="8955" max="8957" width="9" style="70"/>
    <col min="8958" max="8959" width="10.5" style="70" customWidth="true"/>
    <col min="8960" max="9206" width="9" style="70"/>
    <col min="9207" max="9207" width="41.6333333333333" style="70" customWidth="true"/>
    <col min="9208" max="9209" width="14.5" style="70" customWidth="true"/>
    <col min="9210" max="9210" width="13.8833333333333" style="70" customWidth="true"/>
    <col min="9211" max="9213" width="9" style="70"/>
    <col min="9214" max="9215" width="10.5" style="70" customWidth="true"/>
    <col min="9216" max="9462" width="9" style="70"/>
    <col min="9463" max="9463" width="41.6333333333333" style="70" customWidth="true"/>
    <col min="9464" max="9465" width="14.5" style="70" customWidth="true"/>
    <col min="9466" max="9466" width="13.8833333333333" style="70" customWidth="true"/>
    <col min="9467" max="9469" width="9" style="70"/>
    <col min="9470" max="9471" width="10.5" style="70" customWidth="true"/>
    <col min="9472" max="9718" width="9" style="70"/>
    <col min="9719" max="9719" width="41.6333333333333" style="70" customWidth="true"/>
    <col min="9720" max="9721" width="14.5" style="70" customWidth="true"/>
    <col min="9722" max="9722" width="13.8833333333333" style="70" customWidth="true"/>
    <col min="9723" max="9725" width="9" style="70"/>
    <col min="9726" max="9727" width="10.5" style="70" customWidth="true"/>
    <col min="9728" max="9974" width="9" style="70"/>
    <col min="9975" max="9975" width="41.6333333333333" style="70" customWidth="true"/>
    <col min="9976" max="9977" width="14.5" style="70" customWidth="true"/>
    <col min="9978" max="9978" width="13.8833333333333" style="70" customWidth="true"/>
    <col min="9979" max="9981" width="9" style="70"/>
    <col min="9982" max="9983" width="10.5" style="70" customWidth="true"/>
    <col min="9984" max="10230" width="9" style="70"/>
    <col min="10231" max="10231" width="41.6333333333333" style="70" customWidth="true"/>
    <col min="10232" max="10233" width="14.5" style="70" customWidth="true"/>
    <col min="10234" max="10234" width="13.8833333333333" style="70" customWidth="true"/>
    <col min="10235" max="10237" width="9" style="70"/>
    <col min="10238" max="10239" width="10.5" style="70" customWidth="true"/>
    <col min="10240" max="10486" width="9" style="70"/>
    <col min="10487" max="10487" width="41.6333333333333" style="70" customWidth="true"/>
    <col min="10488" max="10489" width="14.5" style="70" customWidth="true"/>
    <col min="10490" max="10490" width="13.8833333333333" style="70" customWidth="true"/>
    <col min="10491" max="10493" width="9" style="70"/>
    <col min="10494" max="10495" width="10.5" style="70" customWidth="true"/>
    <col min="10496" max="10742" width="9" style="70"/>
    <col min="10743" max="10743" width="41.6333333333333" style="70" customWidth="true"/>
    <col min="10744" max="10745" width="14.5" style="70" customWidth="true"/>
    <col min="10746" max="10746" width="13.8833333333333" style="70" customWidth="true"/>
    <col min="10747" max="10749" width="9" style="70"/>
    <col min="10750" max="10751" width="10.5" style="70" customWidth="true"/>
    <col min="10752" max="10998" width="9" style="70"/>
    <col min="10999" max="10999" width="41.6333333333333" style="70" customWidth="true"/>
    <col min="11000" max="11001" width="14.5" style="70" customWidth="true"/>
    <col min="11002" max="11002" width="13.8833333333333" style="70" customWidth="true"/>
    <col min="11003" max="11005" width="9" style="70"/>
    <col min="11006" max="11007" width="10.5" style="70" customWidth="true"/>
    <col min="11008" max="11254" width="9" style="70"/>
    <col min="11255" max="11255" width="41.6333333333333" style="70" customWidth="true"/>
    <col min="11256" max="11257" width="14.5" style="70" customWidth="true"/>
    <col min="11258" max="11258" width="13.8833333333333" style="70" customWidth="true"/>
    <col min="11259" max="11261" width="9" style="70"/>
    <col min="11262" max="11263" width="10.5" style="70" customWidth="true"/>
    <col min="11264" max="11510" width="9" style="70"/>
    <col min="11511" max="11511" width="41.6333333333333" style="70" customWidth="true"/>
    <col min="11512" max="11513" width="14.5" style="70" customWidth="true"/>
    <col min="11514" max="11514" width="13.8833333333333" style="70" customWidth="true"/>
    <col min="11515" max="11517" width="9" style="70"/>
    <col min="11518" max="11519" width="10.5" style="70" customWidth="true"/>
    <col min="11520" max="11766" width="9" style="70"/>
    <col min="11767" max="11767" width="41.6333333333333" style="70" customWidth="true"/>
    <col min="11768" max="11769" width="14.5" style="70" customWidth="true"/>
    <col min="11770" max="11770" width="13.8833333333333" style="70" customWidth="true"/>
    <col min="11771" max="11773" width="9" style="70"/>
    <col min="11774" max="11775" width="10.5" style="70" customWidth="true"/>
    <col min="11776" max="12022" width="9" style="70"/>
    <col min="12023" max="12023" width="41.6333333333333" style="70" customWidth="true"/>
    <col min="12024" max="12025" width="14.5" style="70" customWidth="true"/>
    <col min="12026" max="12026" width="13.8833333333333" style="70" customWidth="true"/>
    <col min="12027" max="12029" width="9" style="70"/>
    <col min="12030" max="12031" width="10.5" style="70" customWidth="true"/>
    <col min="12032" max="12278" width="9" style="70"/>
    <col min="12279" max="12279" width="41.6333333333333" style="70" customWidth="true"/>
    <col min="12280" max="12281" width="14.5" style="70" customWidth="true"/>
    <col min="12282" max="12282" width="13.8833333333333" style="70" customWidth="true"/>
    <col min="12283" max="12285" width="9" style="70"/>
    <col min="12286" max="12287" width="10.5" style="70" customWidth="true"/>
    <col min="12288" max="12534" width="9" style="70"/>
    <col min="12535" max="12535" width="41.6333333333333" style="70" customWidth="true"/>
    <col min="12536" max="12537" width="14.5" style="70" customWidth="true"/>
    <col min="12538" max="12538" width="13.8833333333333" style="70" customWidth="true"/>
    <col min="12539" max="12541" width="9" style="70"/>
    <col min="12542" max="12543" width="10.5" style="70" customWidth="true"/>
    <col min="12544" max="12790" width="9" style="70"/>
    <col min="12791" max="12791" width="41.6333333333333" style="70" customWidth="true"/>
    <col min="12792" max="12793" width="14.5" style="70" customWidth="true"/>
    <col min="12794" max="12794" width="13.8833333333333" style="70" customWidth="true"/>
    <col min="12795" max="12797" width="9" style="70"/>
    <col min="12798" max="12799" width="10.5" style="70" customWidth="true"/>
    <col min="12800" max="13046" width="9" style="70"/>
    <col min="13047" max="13047" width="41.6333333333333" style="70" customWidth="true"/>
    <col min="13048" max="13049" width="14.5" style="70" customWidth="true"/>
    <col min="13050" max="13050" width="13.8833333333333" style="70" customWidth="true"/>
    <col min="13051" max="13053" width="9" style="70"/>
    <col min="13054" max="13055" width="10.5" style="70" customWidth="true"/>
    <col min="13056" max="13302" width="9" style="70"/>
    <col min="13303" max="13303" width="41.6333333333333" style="70" customWidth="true"/>
    <col min="13304" max="13305" width="14.5" style="70" customWidth="true"/>
    <col min="13306" max="13306" width="13.8833333333333" style="70" customWidth="true"/>
    <col min="13307" max="13309" width="9" style="70"/>
    <col min="13310" max="13311" width="10.5" style="70" customWidth="true"/>
    <col min="13312" max="13558" width="9" style="70"/>
    <col min="13559" max="13559" width="41.6333333333333" style="70" customWidth="true"/>
    <col min="13560" max="13561" width="14.5" style="70" customWidth="true"/>
    <col min="13562" max="13562" width="13.8833333333333" style="70" customWidth="true"/>
    <col min="13563" max="13565" width="9" style="70"/>
    <col min="13566" max="13567" width="10.5" style="70" customWidth="true"/>
    <col min="13568" max="13814" width="9" style="70"/>
    <col min="13815" max="13815" width="41.6333333333333" style="70" customWidth="true"/>
    <col min="13816" max="13817" width="14.5" style="70" customWidth="true"/>
    <col min="13818" max="13818" width="13.8833333333333" style="70" customWidth="true"/>
    <col min="13819" max="13821" width="9" style="70"/>
    <col min="13822" max="13823" width="10.5" style="70" customWidth="true"/>
    <col min="13824" max="14070" width="9" style="70"/>
    <col min="14071" max="14071" width="41.6333333333333" style="70" customWidth="true"/>
    <col min="14072" max="14073" width="14.5" style="70" customWidth="true"/>
    <col min="14074" max="14074" width="13.8833333333333" style="70" customWidth="true"/>
    <col min="14075" max="14077" width="9" style="70"/>
    <col min="14078" max="14079" width="10.5" style="70" customWidth="true"/>
    <col min="14080" max="14326" width="9" style="70"/>
    <col min="14327" max="14327" width="41.6333333333333" style="70" customWidth="true"/>
    <col min="14328" max="14329" width="14.5" style="70" customWidth="true"/>
    <col min="14330" max="14330" width="13.8833333333333" style="70" customWidth="true"/>
    <col min="14331" max="14333" width="9" style="70"/>
    <col min="14334" max="14335" width="10.5" style="70" customWidth="true"/>
    <col min="14336" max="14582" width="9" style="70"/>
    <col min="14583" max="14583" width="41.6333333333333" style="70" customWidth="true"/>
    <col min="14584" max="14585" width="14.5" style="70" customWidth="true"/>
    <col min="14586" max="14586" width="13.8833333333333" style="70" customWidth="true"/>
    <col min="14587" max="14589" width="9" style="70"/>
    <col min="14590" max="14591" width="10.5" style="70" customWidth="true"/>
    <col min="14592" max="14838" width="9" style="70"/>
    <col min="14839" max="14839" width="41.6333333333333" style="70" customWidth="true"/>
    <col min="14840" max="14841" width="14.5" style="70" customWidth="true"/>
    <col min="14842" max="14842" width="13.8833333333333" style="70" customWidth="true"/>
    <col min="14843" max="14845" width="9" style="70"/>
    <col min="14846" max="14847" width="10.5" style="70" customWidth="true"/>
    <col min="14848" max="15094" width="9" style="70"/>
    <col min="15095" max="15095" width="41.6333333333333" style="70" customWidth="true"/>
    <col min="15096" max="15097" width="14.5" style="70" customWidth="true"/>
    <col min="15098" max="15098" width="13.8833333333333" style="70" customWidth="true"/>
    <col min="15099" max="15101" width="9" style="70"/>
    <col min="15102" max="15103" width="10.5" style="70" customWidth="true"/>
    <col min="15104" max="15350" width="9" style="70"/>
    <col min="15351" max="15351" width="41.6333333333333" style="70" customWidth="true"/>
    <col min="15352" max="15353" width="14.5" style="70" customWidth="true"/>
    <col min="15354" max="15354" width="13.8833333333333" style="70" customWidth="true"/>
    <col min="15355" max="15357" width="9" style="70"/>
    <col min="15358" max="15359" width="10.5" style="70" customWidth="true"/>
    <col min="15360" max="15606" width="9" style="70"/>
    <col min="15607" max="15607" width="41.6333333333333" style="70" customWidth="true"/>
    <col min="15608" max="15609" width="14.5" style="70" customWidth="true"/>
    <col min="15610" max="15610" width="13.8833333333333" style="70" customWidth="true"/>
    <col min="15611" max="15613" width="9" style="70"/>
    <col min="15614" max="15615" width="10.5" style="70" customWidth="true"/>
    <col min="15616" max="15862" width="9" style="70"/>
    <col min="15863" max="15863" width="41.6333333333333" style="70" customWidth="true"/>
    <col min="15864" max="15865" width="14.5" style="70" customWidth="true"/>
    <col min="15866" max="15866" width="13.8833333333333" style="70" customWidth="true"/>
    <col min="15867" max="15869" width="9" style="70"/>
    <col min="15870" max="15871" width="10.5" style="70" customWidth="true"/>
    <col min="15872" max="16118" width="9" style="70"/>
    <col min="16119" max="16119" width="41.6333333333333" style="70" customWidth="true"/>
    <col min="16120" max="16121" width="14.5" style="70" customWidth="true"/>
    <col min="16122" max="16122" width="13.8833333333333" style="70" customWidth="true"/>
    <col min="16123" max="16125" width="9" style="70"/>
    <col min="16126" max="16127" width="10.5" style="70" customWidth="true"/>
    <col min="16128" max="16384" width="9" style="70"/>
  </cols>
  <sheetData>
    <row r="1" ht="45" customHeight="true" spans="1:4">
      <c r="A1" s="72" t="s">
        <v>2033</v>
      </c>
      <c r="B1" s="73"/>
      <c r="C1" s="73"/>
      <c r="D1" s="72"/>
    </row>
    <row r="2" ht="20.1" customHeight="true" spans="1:4">
      <c r="A2" s="74"/>
      <c r="B2" s="75"/>
      <c r="C2" s="76"/>
      <c r="D2" s="77" t="s">
        <v>1913</v>
      </c>
    </row>
    <row r="3" ht="45" customHeight="true" spans="1:5">
      <c r="A3" s="78" t="s">
        <v>1175</v>
      </c>
      <c r="B3" s="79" t="s">
        <v>6</v>
      </c>
      <c r="C3" s="79" t="s">
        <v>7</v>
      </c>
      <c r="D3" s="79" t="s">
        <v>8</v>
      </c>
      <c r="E3" s="105" t="s">
        <v>9</v>
      </c>
    </row>
    <row r="4" ht="36" customHeight="true" spans="1:5">
      <c r="A4" s="80" t="s">
        <v>2019</v>
      </c>
      <c r="B4" s="81">
        <v>37673</v>
      </c>
      <c r="C4" s="82">
        <v>40203</v>
      </c>
      <c r="D4" s="83">
        <v>0.067</v>
      </c>
      <c r="E4" s="105" t="str">
        <f t="shared" ref="E4:E22" si="0">IF(A4&lt;&gt;"",IF(SUM(B4:C4)&lt;&gt;0,"是","否"),"是")</f>
        <v>是</v>
      </c>
    </row>
    <row r="5" ht="36" customHeight="true" spans="1:5">
      <c r="A5" s="84" t="s">
        <v>2020</v>
      </c>
      <c r="B5" s="85">
        <v>37341</v>
      </c>
      <c r="C5" s="86">
        <v>38959</v>
      </c>
      <c r="D5" s="87">
        <v>0.043</v>
      </c>
      <c r="E5" s="105" t="str">
        <f t="shared" si="0"/>
        <v>是</v>
      </c>
    </row>
    <row r="6" ht="36" customHeight="true" spans="1:5">
      <c r="A6" s="80" t="s">
        <v>2021</v>
      </c>
      <c r="B6" s="81">
        <v>37298</v>
      </c>
      <c r="C6" s="82">
        <v>39992</v>
      </c>
      <c r="D6" s="88">
        <v>0.072</v>
      </c>
      <c r="E6" s="105" t="str">
        <f t="shared" si="0"/>
        <v>是</v>
      </c>
    </row>
    <row r="7" ht="36" customHeight="true" spans="1:5">
      <c r="A7" s="84" t="s">
        <v>2020</v>
      </c>
      <c r="B7" s="85">
        <v>37125</v>
      </c>
      <c r="C7" s="89">
        <v>39842</v>
      </c>
      <c r="D7" s="87">
        <v>0.073</v>
      </c>
      <c r="E7" s="105" t="str">
        <f t="shared" si="0"/>
        <v>是</v>
      </c>
    </row>
    <row r="8" ht="36" customHeight="true" spans="1:6">
      <c r="A8" s="80" t="s">
        <v>2022</v>
      </c>
      <c r="B8" s="81">
        <v>151</v>
      </c>
      <c r="C8" s="90">
        <v>115</v>
      </c>
      <c r="D8" s="91">
        <f>IF(B8&gt;0,C8/B8-1,IF(B8&lt;0,-(C8/B8-1),""))</f>
        <v>0</v>
      </c>
      <c r="E8" s="105" t="str">
        <f t="shared" si="0"/>
        <v>是</v>
      </c>
      <c r="F8" s="70" t="s">
        <v>2034</v>
      </c>
    </row>
    <row r="9" ht="36" customHeight="true" spans="1:5">
      <c r="A9" s="84" t="s">
        <v>2020</v>
      </c>
      <c r="B9" s="85">
        <v>86</v>
      </c>
      <c r="C9" s="92">
        <v>76</v>
      </c>
      <c r="D9" s="93">
        <f>IF(B9&gt;0,C9/B9-1,IF(B9&lt;0,-(C9/B9-1),""))</f>
        <v>0</v>
      </c>
      <c r="E9" s="105" t="str">
        <f t="shared" si="0"/>
        <v>是</v>
      </c>
    </row>
    <row r="10" ht="36" customHeight="true" spans="1:5">
      <c r="A10" s="80" t="s">
        <v>2023</v>
      </c>
      <c r="B10" s="81">
        <v>84674</v>
      </c>
      <c r="C10" s="82">
        <v>78362</v>
      </c>
      <c r="D10" s="88">
        <v>-0.075</v>
      </c>
      <c r="E10" s="105" t="str">
        <f t="shared" si="0"/>
        <v>是</v>
      </c>
    </row>
    <row r="11" ht="36" customHeight="true" spans="1:5">
      <c r="A11" s="84" t="s">
        <v>2020</v>
      </c>
      <c r="B11" s="85">
        <v>67708</v>
      </c>
      <c r="C11" s="89">
        <v>75011</v>
      </c>
      <c r="D11" s="87">
        <v>0.108</v>
      </c>
      <c r="E11" s="105" t="str">
        <f t="shared" si="0"/>
        <v>是</v>
      </c>
    </row>
    <row r="12" ht="36" customHeight="true" spans="1:5">
      <c r="A12" s="80" t="s">
        <v>2024</v>
      </c>
      <c r="B12" s="81">
        <v>1370</v>
      </c>
      <c r="C12" s="82">
        <v>1375</v>
      </c>
      <c r="D12" s="88">
        <v>0.004</v>
      </c>
      <c r="E12" s="105" t="str">
        <f t="shared" si="0"/>
        <v>是</v>
      </c>
    </row>
    <row r="13" ht="36" customHeight="true" spans="1:5">
      <c r="A13" s="84" t="s">
        <v>2020</v>
      </c>
      <c r="B13" s="85">
        <v>1326</v>
      </c>
      <c r="C13" s="89">
        <v>1375</v>
      </c>
      <c r="D13" s="87">
        <v>0.037</v>
      </c>
      <c r="E13" s="105" t="str">
        <f t="shared" si="0"/>
        <v>是</v>
      </c>
    </row>
    <row r="14" s="69" customFormat="true" ht="36" customHeight="true" spans="1:5">
      <c r="A14" s="80" t="s">
        <v>2025</v>
      </c>
      <c r="B14" s="94"/>
      <c r="C14" s="90"/>
      <c r="D14" s="91" t="str">
        <f>IF(B14&gt;0,C14/B14-1,IF(B14&lt;0,-(C14/B14-1),""))</f>
        <v/>
      </c>
      <c r="E14" s="105" t="str">
        <f t="shared" si="0"/>
        <v>否</v>
      </c>
    </row>
    <row r="15" ht="36" customHeight="true" spans="1:5">
      <c r="A15" s="84" t="s">
        <v>2020</v>
      </c>
      <c r="B15" s="95"/>
      <c r="C15" s="92"/>
      <c r="D15" s="93" t="str">
        <f>IF(B15&gt;0,C15/B15-1,IF(B15&lt;0,-(C15/B15-1),""))</f>
        <v/>
      </c>
      <c r="E15" s="105" t="str">
        <f t="shared" si="0"/>
        <v>否</v>
      </c>
    </row>
    <row r="16" ht="36" customHeight="true" spans="1:5">
      <c r="A16" s="80" t="s">
        <v>2026</v>
      </c>
      <c r="B16" s="96">
        <v>81772</v>
      </c>
      <c r="C16" s="82">
        <v>63132</v>
      </c>
      <c r="D16" s="88">
        <v>-0.228</v>
      </c>
      <c r="E16" s="105" t="str">
        <f t="shared" si="0"/>
        <v>是</v>
      </c>
    </row>
    <row r="17" ht="36" customHeight="true" spans="1:5">
      <c r="A17" s="84" t="s">
        <v>2020</v>
      </c>
      <c r="B17" s="97">
        <v>61483</v>
      </c>
      <c r="C17" s="98">
        <v>63132</v>
      </c>
      <c r="D17" s="87">
        <v>0.027</v>
      </c>
      <c r="E17" s="105" t="str">
        <f t="shared" si="0"/>
        <v>是</v>
      </c>
    </row>
    <row r="18" ht="36" customHeight="true" spans="1:5">
      <c r="A18" s="99" t="s">
        <v>2027</v>
      </c>
      <c r="B18" s="96">
        <v>242938</v>
      </c>
      <c r="C18" s="96">
        <v>223179</v>
      </c>
      <c r="D18" s="100">
        <v>-0.081</v>
      </c>
      <c r="E18" s="105" t="str">
        <f t="shared" si="0"/>
        <v>是</v>
      </c>
    </row>
    <row r="19" ht="36" customHeight="true" spans="1:5">
      <c r="A19" s="84" t="s">
        <v>2028</v>
      </c>
      <c r="B19" s="97">
        <v>205069</v>
      </c>
      <c r="C19" s="97">
        <v>218395</v>
      </c>
      <c r="D19" s="101">
        <v>0.065</v>
      </c>
      <c r="E19" s="105" t="str">
        <f t="shared" si="0"/>
        <v>是</v>
      </c>
    </row>
    <row r="20" ht="36" customHeight="true" spans="1:5">
      <c r="A20" s="80" t="s">
        <v>2029</v>
      </c>
      <c r="B20" s="96">
        <v>286935</v>
      </c>
      <c r="C20" s="102">
        <v>327649</v>
      </c>
      <c r="D20" s="88">
        <v>0.142</v>
      </c>
      <c r="E20" s="105" t="str">
        <f t="shared" si="0"/>
        <v>是</v>
      </c>
    </row>
    <row r="21" ht="36" customHeight="true" spans="1:5">
      <c r="A21" s="103" t="s">
        <v>2030</v>
      </c>
      <c r="B21" s="96">
        <v>421951</v>
      </c>
      <c r="C21" s="102">
        <v>391799</v>
      </c>
      <c r="D21" s="88">
        <v>-0.071</v>
      </c>
      <c r="E21" s="105" t="str">
        <f t="shared" si="0"/>
        <v>是</v>
      </c>
    </row>
    <row r="22" ht="36" customHeight="true" spans="1:5">
      <c r="A22" s="99" t="s">
        <v>2031</v>
      </c>
      <c r="B22" s="96">
        <v>951824</v>
      </c>
      <c r="C22" s="96">
        <v>942627</v>
      </c>
      <c r="D22" s="88">
        <v>-0.01</v>
      </c>
      <c r="E22" s="105" t="str">
        <f t="shared" si="0"/>
        <v>是</v>
      </c>
    </row>
    <row r="23" spans="2:3">
      <c r="B23" s="104"/>
      <c r="C23" s="104"/>
    </row>
    <row r="24" spans="2:3">
      <c r="B24" s="104"/>
      <c r="C24" s="104"/>
    </row>
    <row r="25" spans="2:3">
      <c r="B25" s="104"/>
      <c r="C25" s="104"/>
    </row>
    <row r="26" spans="2:3">
      <c r="B26" s="104"/>
      <c r="C26" s="104"/>
    </row>
  </sheetData>
  <mergeCells count="1">
    <mergeCell ref="A1:D1"/>
  </mergeCells>
  <conditionalFormatting sqref="D16">
    <cfRule type="cellIs" dxfId="5" priority="4" stopIfTrue="1" operator="lessThan">
      <formula>0</formula>
    </cfRule>
  </conditionalFormatting>
  <conditionalFormatting sqref="E16:F16">
    <cfRule type="cellIs" dxfId="5" priority="5"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5" priority="1" stopIfTrue="1" operator="lessThan">
      <formula>0</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3"/>
  <sheetViews>
    <sheetView workbookViewId="0">
      <selection activeCell="A1" sqref="$A1:$XFD1"/>
    </sheetView>
  </sheetViews>
  <sheetFormatPr defaultColWidth="10" defaultRowHeight="13.5" outlineLevelCol="6"/>
  <cols>
    <col min="1" max="1" width="24.6333333333333" style="22" customWidth="true"/>
    <col min="2" max="7" width="15.6333333333333" style="22" customWidth="true"/>
    <col min="8" max="8" width="9.76666666666667" style="22" customWidth="true"/>
    <col min="9" max="16384" width="10" style="22"/>
  </cols>
  <sheetData>
    <row r="1" s="22" customFormat="true" ht="28.6" customHeight="true" spans="1:7">
      <c r="A1" s="66" t="s">
        <v>2035</v>
      </c>
      <c r="B1" s="66"/>
      <c r="C1" s="66"/>
      <c r="D1" s="66"/>
      <c r="E1" s="66"/>
      <c r="F1" s="66"/>
      <c r="G1" s="66"/>
    </row>
    <row r="2" s="22" customFormat="true" ht="23" customHeight="true" spans="1:7">
      <c r="A2" s="56"/>
      <c r="B2" s="56"/>
      <c r="F2" s="57" t="s">
        <v>2036</v>
      </c>
      <c r="G2" s="57"/>
    </row>
    <row r="3" s="22" customFormat="true" ht="30" customHeight="true" spans="1:7">
      <c r="A3" s="60" t="s">
        <v>2037</v>
      </c>
      <c r="B3" s="60" t="s">
        <v>2038</v>
      </c>
      <c r="C3" s="60"/>
      <c r="D3" s="60"/>
      <c r="E3" s="60" t="s">
        <v>2039</v>
      </c>
      <c r="F3" s="60"/>
      <c r="G3" s="60"/>
    </row>
    <row r="4" s="22" customFormat="true" ht="30" customHeight="true" spans="1:7">
      <c r="A4" s="60"/>
      <c r="B4" s="67"/>
      <c r="C4" s="60" t="s">
        <v>2040</v>
      </c>
      <c r="D4" s="60" t="s">
        <v>2041</v>
      </c>
      <c r="E4" s="67"/>
      <c r="F4" s="60" t="s">
        <v>2040</v>
      </c>
      <c r="G4" s="60" t="s">
        <v>2041</v>
      </c>
    </row>
    <row r="5" s="22" customFormat="true" ht="30" customHeight="true" spans="1:7">
      <c r="A5" s="60" t="s">
        <v>2042</v>
      </c>
      <c r="B5" s="60" t="s">
        <v>2043</v>
      </c>
      <c r="C5" s="60" t="s">
        <v>2044</v>
      </c>
      <c r="D5" s="60" t="s">
        <v>2045</v>
      </c>
      <c r="E5" s="60" t="s">
        <v>2046</v>
      </c>
      <c r="F5" s="60" t="s">
        <v>2047</v>
      </c>
      <c r="G5" s="60" t="s">
        <v>2048</v>
      </c>
    </row>
    <row r="6" s="22" customFormat="true" ht="30" customHeight="true" spans="1:7">
      <c r="A6" s="61" t="s">
        <v>2049</v>
      </c>
      <c r="B6" s="67">
        <v>715.72</v>
      </c>
      <c r="C6" s="67">
        <v>390.58</v>
      </c>
      <c r="D6" s="67">
        <v>325.14</v>
      </c>
      <c r="E6" s="68">
        <v>632.12</v>
      </c>
      <c r="F6" s="68">
        <v>330.95</v>
      </c>
      <c r="G6" s="68">
        <v>301.17</v>
      </c>
    </row>
    <row r="7" s="22" customFormat="true" ht="30" customHeight="true" spans="1:7">
      <c r="A7" s="61" t="s">
        <v>2050</v>
      </c>
      <c r="B7" s="67">
        <v>311.88</v>
      </c>
      <c r="C7" s="67">
        <v>208.31</v>
      </c>
      <c r="D7" s="67">
        <v>103.57</v>
      </c>
      <c r="E7" s="68">
        <v>289.6</v>
      </c>
      <c r="F7" s="68">
        <v>191.2</v>
      </c>
      <c r="G7" s="68">
        <v>98.41</v>
      </c>
    </row>
    <row r="8" s="22" customFormat="true" ht="44" customHeight="true" spans="1:7">
      <c r="A8" s="61" t="s">
        <v>2051</v>
      </c>
      <c r="B8" s="67">
        <v>68.26</v>
      </c>
      <c r="C8" s="67">
        <v>48.01</v>
      </c>
      <c r="D8" s="67">
        <v>20.25</v>
      </c>
      <c r="E8" s="68">
        <v>61.42</v>
      </c>
      <c r="F8" s="68">
        <v>41.93</v>
      </c>
      <c r="G8" s="68">
        <v>19.49</v>
      </c>
    </row>
    <row r="9" s="22" customFormat="true" ht="30" customHeight="true" spans="1:7">
      <c r="A9" s="61" t="s">
        <v>2052</v>
      </c>
      <c r="B9" s="67">
        <v>29.12</v>
      </c>
      <c r="C9" s="67">
        <v>9.62</v>
      </c>
      <c r="D9" s="67">
        <v>19.5</v>
      </c>
      <c r="E9" s="68">
        <v>23.98</v>
      </c>
      <c r="F9" s="68">
        <v>6.33</v>
      </c>
      <c r="G9" s="68">
        <v>17.64</v>
      </c>
    </row>
    <row r="10" s="22" customFormat="true" ht="30" customHeight="true" spans="1:7">
      <c r="A10" s="61" t="s">
        <v>2053</v>
      </c>
      <c r="B10" s="67">
        <v>111.74</v>
      </c>
      <c r="C10" s="67">
        <v>31.98</v>
      </c>
      <c r="D10" s="67">
        <v>79.76</v>
      </c>
      <c r="E10" s="68">
        <v>102.58</v>
      </c>
      <c r="F10" s="68">
        <v>24.37</v>
      </c>
      <c r="G10" s="68">
        <v>78.21</v>
      </c>
    </row>
    <row r="11" s="22" customFormat="true" ht="30" customHeight="true" spans="1:7">
      <c r="A11" s="61" t="s">
        <v>2054</v>
      </c>
      <c r="B11" s="67">
        <v>30.85</v>
      </c>
      <c r="C11" s="67">
        <v>12.73</v>
      </c>
      <c r="D11" s="67">
        <v>18.12</v>
      </c>
      <c r="E11" s="68">
        <v>25.84</v>
      </c>
      <c r="F11" s="68">
        <v>8.69</v>
      </c>
      <c r="G11" s="68">
        <v>17.15</v>
      </c>
    </row>
    <row r="12" s="22" customFormat="true" ht="30" customHeight="true" spans="1:7">
      <c r="A12" s="61" t="s">
        <v>2055</v>
      </c>
      <c r="B12" s="67">
        <v>29.28</v>
      </c>
      <c r="C12" s="67">
        <v>16.8</v>
      </c>
      <c r="D12" s="67">
        <v>12.48</v>
      </c>
      <c r="E12" s="68">
        <v>22.55</v>
      </c>
      <c r="F12" s="68">
        <v>11.86</v>
      </c>
      <c r="G12" s="68">
        <v>10.69</v>
      </c>
    </row>
    <row r="13" s="22" customFormat="true" ht="30" customHeight="true" spans="1:7">
      <c r="A13" s="61" t="s">
        <v>2056</v>
      </c>
      <c r="B13" s="67">
        <v>29.57</v>
      </c>
      <c r="C13" s="67">
        <v>19.17</v>
      </c>
      <c r="D13" s="67">
        <v>10.4</v>
      </c>
      <c r="E13" s="68">
        <v>23.11</v>
      </c>
      <c r="F13" s="68">
        <v>15.28</v>
      </c>
      <c r="G13" s="68">
        <v>7.83</v>
      </c>
    </row>
    <row r="14" s="22" customFormat="true" ht="30" customHeight="true" spans="1:7">
      <c r="A14" s="61" t="s">
        <v>2057</v>
      </c>
      <c r="B14" s="67">
        <v>37.63</v>
      </c>
      <c r="C14" s="67">
        <v>13.6</v>
      </c>
      <c r="D14" s="67">
        <v>24.03</v>
      </c>
      <c r="E14" s="68">
        <v>28</v>
      </c>
      <c r="F14" s="68">
        <v>10.44</v>
      </c>
      <c r="G14" s="68">
        <v>17.56</v>
      </c>
    </row>
    <row r="15" s="22" customFormat="true" ht="36" spans="1:7">
      <c r="A15" s="61" t="s">
        <v>2058</v>
      </c>
      <c r="B15" s="67">
        <v>30.35</v>
      </c>
      <c r="C15" s="67">
        <v>16.75</v>
      </c>
      <c r="D15" s="67">
        <v>13.6</v>
      </c>
      <c r="E15" s="68">
        <v>25.65</v>
      </c>
      <c r="F15" s="68">
        <v>12.24</v>
      </c>
      <c r="G15" s="68">
        <v>13.42</v>
      </c>
    </row>
    <row r="16" s="22" customFormat="true" ht="36" spans="1:7">
      <c r="A16" s="61" t="s">
        <v>2059</v>
      </c>
      <c r="B16" s="67">
        <v>37.04</v>
      </c>
      <c r="C16" s="67">
        <v>13.61</v>
      </c>
      <c r="D16" s="67">
        <v>23.43</v>
      </c>
      <c r="E16" s="68">
        <v>29.39</v>
      </c>
      <c r="F16" s="68">
        <v>8.61</v>
      </c>
      <c r="G16" s="68">
        <v>20.78</v>
      </c>
    </row>
    <row r="17" s="24" customFormat="true" ht="25" customHeight="true" spans="1:7">
      <c r="A17" s="51" t="s">
        <v>2060</v>
      </c>
      <c r="B17" s="51"/>
      <c r="C17" s="51"/>
      <c r="D17" s="51"/>
      <c r="E17" s="51"/>
      <c r="F17" s="51"/>
      <c r="G17" s="51"/>
    </row>
    <row r="18" s="24" customFormat="true" ht="25" customHeight="true" spans="1:7">
      <c r="A18" s="51" t="s">
        <v>2061</v>
      </c>
      <c r="B18" s="51"/>
      <c r="C18" s="51"/>
      <c r="D18" s="51"/>
      <c r="E18" s="51"/>
      <c r="F18" s="51"/>
      <c r="G18" s="51"/>
    </row>
    <row r="19" s="22" customFormat="true" ht="18" customHeight="true" spans="1:7">
      <c r="A19" s="52"/>
      <c r="B19" s="52"/>
      <c r="C19" s="52"/>
      <c r="D19" s="52"/>
      <c r="E19" s="52"/>
      <c r="F19" s="52"/>
      <c r="G19" s="52"/>
    </row>
    <row r="20" s="22" customFormat="true" ht="18" customHeight="true" spans="1:7">
      <c r="A20" s="52"/>
      <c r="B20" s="52"/>
      <c r="C20" s="52"/>
      <c r="D20" s="52"/>
      <c r="E20" s="52"/>
      <c r="F20" s="52"/>
      <c r="G20" s="52"/>
    </row>
    <row r="21" s="22" customFormat="true" ht="18" customHeight="true" spans="1:7">
      <c r="A21" s="52"/>
      <c r="B21" s="52"/>
      <c r="C21" s="52"/>
      <c r="D21" s="52"/>
      <c r="E21" s="52"/>
      <c r="F21" s="52"/>
      <c r="G21" s="52"/>
    </row>
    <row r="22" s="22" customFormat="true" ht="18" customHeight="true" spans="1:7">
      <c r="A22" s="52"/>
      <c r="B22" s="52"/>
      <c r="C22" s="52"/>
      <c r="D22" s="52"/>
      <c r="E22" s="52"/>
      <c r="F22" s="52"/>
      <c r="G22" s="52"/>
    </row>
    <row r="23" s="22" customFormat="true" ht="14" customHeight="true" spans="1:7">
      <c r="A23" s="52"/>
      <c r="B23" s="52"/>
      <c r="C23" s="52"/>
      <c r="D23" s="52"/>
      <c r="E23" s="52"/>
      <c r="F23" s="52"/>
      <c r="G23" s="52"/>
    </row>
  </sheetData>
  <mergeCells count="7">
    <mergeCell ref="A1:G1"/>
    <mergeCell ref="F2:G2"/>
    <mergeCell ref="B3:D3"/>
    <mergeCell ref="E3:G3"/>
    <mergeCell ref="A17:G17"/>
    <mergeCell ref="A18:G18"/>
    <mergeCell ref="A3:A4"/>
  </mergeCells>
  <printOptions horizontalCentered="true"/>
  <pageMargins left="0.709027777777778" right="0.709027777777778" top="0.629166666666667"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4"/>
  <sheetViews>
    <sheetView workbookViewId="0">
      <selection activeCell="F13" sqref="F13"/>
    </sheetView>
  </sheetViews>
  <sheetFormatPr defaultColWidth="10" defaultRowHeight="13.5" outlineLevelCol="6"/>
  <cols>
    <col min="1" max="1" width="62.25" style="22" customWidth="true"/>
    <col min="2" max="3" width="28.6333333333333" style="22" customWidth="true"/>
    <col min="4" max="4" width="9.76666666666667" style="22" customWidth="true"/>
    <col min="5" max="16384" width="10" style="22"/>
  </cols>
  <sheetData>
    <row r="1" s="22" customFormat="true" ht="28.6" customHeight="true" spans="1:3">
      <c r="A1" s="47" t="s">
        <v>2062</v>
      </c>
      <c r="B1" s="47"/>
      <c r="C1" s="47"/>
    </row>
    <row r="2" s="22" customFormat="true" ht="27" customHeight="true" spans="1:3">
      <c r="A2" s="56"/>
      <c r="B2" s="56"/>
      <c r="C2" s="57" t="s">
        <v>2036</v>
      </c>
    </row>
    <row r="3" s="58" customFormat="true" ht="24" customHeight="true" spans="1:3">
      <c r="A3" s="60" t="s">
        <v>2063</v>
      </c>
      <c r="B3" s="60" t="s">
        <v>1993</v>
      </c>
      <c r="C3" s="60" t="s">
        <v>2064</v>
      </c>
    </row>
    <row r="4" s="58" customFormat="true" ht="32" customHeight="true" spans="1:3">
      <c r="A4" s="61" t="s">
        <v>2065</v>
      </c>
      <c r="B4" s="62"/>
      <c r="C4" s="62">
        <v>320.01</v>
      </c>
    </row>
    <row r="5" s="58" customFormat="true" ht="32" customHeight="true" spans="1:3">
      <c r="A5" s="61" t="s">
        <v>2066</v>
      </c>
      <c r="B5" s="62">
        <v>390.58</v>
      </c>
      <c r="C5" s="62"/>
    </row>
    <row r="6" s="58" customFormat="true" ht="32" customHeight="true" spans="1:3">
      <c r="A6" s="61" t="s">
        <v>2067</v>
      </c>
      <c r="B6" s="62"/>
      <c r="C6" s="62">
        <v>61.87</v>
      </c>
    </row>
    <row r="7" s="58" customFormat="true" ht="30" customHeight="true" spans="1:3">
      <c r="A7" s="63" t="s">
        <v>2068</v>
      </c>
      <c r="B7" s="62"/>
      <c r="C7" s="62">
        <v>0</v>
      </c>
    </row>
    <row r="8" s="58" customFormat="true" ht="32" customHeight="true" spans="1:3">
      <c r="A8" s="63" t="s">
        <v>2069</v>
      </c>
      <c r="B8" s="62"/>
      <c r="C8" s="62">
        <v>61.87</v>
      </c>
    </row>
    <row r="9" s="58" customFormat="true" ht="32" customHeight="true" spans="1:3">
      <c r="A9" s="61" t="s">
        <v>2070</v>
      </c>
      <c r="B9" s="62"/>
      <c r="C9" s="62">
        <v>50.93</v>
      </c>
    </row>
    <row r="10" s="58" customFormat="true" ht="32" customHeight="true" spans="1:3">
      <c r="A10" s="61" t="s">
        <v>2071</v>
      </c>
      <c r="B10" s="62"/>
      <c r="C10" s="62">
        <v>330.95</v>
      </c>
    </row>
    <row r="11" s="58" customFormat="true" ht="32" customHeight="true" spans="1:3">
      <c r="A11" s="61" t="s">
        <v>2072</v>
      </c>
      <c r="B11" s="62">
        <v>0</v>
      </c>
      <c r="C11" s="62"/>
    </row>
    <row r="12" s="58" customFormat="true" ht="32" customHeight="true" spans="1:3">
      <c r="A12" s="61" t="s">
        <v>2073</v>
      </c>
      <c r="B12" s="62">
        <v>0</v>
      </c>
      <c r="C12" s="62"/>
    </row>
    <row r="13" s="59" customFormat="true" ht="69" customHeight="true" spans="1:7">
      <c r="A13" s="64" t="s">
        <v>2074</v>
      </c>
      <c r="B13" s="64"/>
      <c r="C13" s="64"/>
      <c r="D13" s="65"/>
      <c r="E13" s="65"/>
      <c r="F13" s="65"/>
      <c r="G13" s="65"/>
    </row>
    <row r="14" s="22" customFormat="true" spans="1:3">
      <c r="A14" s="56"/>
      <c r="B14" s="56"/>
      <c r="C14" s="56"/>
    </row>
  </sheetData>
  <mergeCells count="2">
    <mergeCell ref="A1:C1"/>
    <mergeCell ref="A13:C13"/>
  </mergeCells>
  <printOptions horizontalCentered="true"/>
  <pageMargins left="0.709027777777778" right="0.709027777777778" top="0.75" bottom="0.75"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4"/>
  <sheetViews>
    <sheetView workbookViewId="0">
      <selection activeCell="A1" sqref="$A1:$XFD2"/>
    </sheetView>
  </sheetViews>
  <sheetFormatPr defaultColWidth="10" defaultRowHeight="13.5" outlineLevelCol="6"/>
  <cols>
    <col min="1" max="1" width="60" style="22" customWidth="true"/>
    <col min="2" max="3" width="25.6333333333333" style="22" customWidth="true"/>
    <col min="4" max="4" width="9.76666666666667" style="22" customWidth="true"/>
    <col min="5" max="16384" width="10" style="22"/>
  </cols>
  <sheetData>
    <row r="1" s="22" customFormat="true" ht="28.6" customHeight="true" spans="1:3">
      <c r="A1" s="47" t="s">
        <v>2075</v>
      </c>
      <c r="B1" s="47"/>
      <c r="C1" s="47"/>
    </row>
    <row r="2" s="22" customFormat="true" ht="27" customHeight="true" spans="1:3">
      <c r="A2" s="56"/>
      <c r="B2" s="56"/>
      <c r="C2" s="57" t="s">
        <v>2036</v>
      </c>
    </row>
    <row r="3" s="22" customFormat="true" ht="24" customHeight="true" spans="1:3">
      <c r="A3" s="29" t="s">
        <v>2063</v>
      </c>
      <c r="B3" s="29" t="s">
        <v>1993</v>
      </c>
      <c r="C3" s="29" t="s">
        <v>2064</v>
      </c>
    </row>
    <row r="4" s="22" customFormat="true" ht="32" customHeight="true" spans="1:3">
      <c r="A4" s="31" t="s">
        <v>2065</v>
      </c>
      <c r="B4" s="54"/>
      <c r="C4" s="54">
        <v>192.21</v>
      </c>
    </row>
    <row r="5" s="22" customFormat="true" ht="32" customHeight="true" spans="1:3">
      <c r="A5" s="31" t="s">
        <v>2066</v>
      </c>
      <c r="B5" s="54">
        <v>208.31</v>
      </c>
      <c r="C5" s="54"/>
    </row>
    <row r="6" s="22" customFormat="true" ht="32" customHeight="true" spans="1:3">
      <c r="A6" s="31" t="s">
        <v>2067</v>
      </c>
      <c r="B6" s="54"/>
      <c r="C6" s="54">
        <v>31.5</v>
      </c>
    </row>
    <row r="7" s="22" customFormat="true" ht="32" customHeight="true" spans="1:3">
      <c r="A7" s="31" t="s">
        <v>2076</v>
      </c>
      <c r="B7" s="54"/>
      <c r="C7" s="54">
        <v>0</v>
      </c>
    </row>
    <row r="8" s="22" customFormat="true" ht="32" customHeight="true" spans="1:3">
      <c r="A8" s="31" t="s">
        <v>2077</v>
      </c>
      <c r="B8" s="54"/>
      <c r="C8" s="54">
        <v>31.5</v>
      </c>
    </row>
    <row r="9" s="22" customFormat="true" ht="32" customHeight="true" spans="1:3">
      <c r="A9" s="31" t="s">
        <v>2070</v>
      </c>
      <c r="B9" s="54"/>
      <c r="C9" s="54">
        <v>32.52</v>
      </c>
    </row>
    <row r="10" s="22" customFormat="true" ht="32" customHeight="true" spans="1:3">
      <c r="A10" s="31" t="s">
        <v>2071</v>
      </c>
      <c r="B10" s="54"/>
      <c r="C10" s="54">
        <v>191.2</v>
      </c>
    </row>
    <row r="11" s="22" customFormat="true" ht="32" customHeight="true" spans="1:3">
      <c r="A11" s="31" t="s">
        <v>2072</v>
      </c>
      <c r="B11" s="54">
        <v>0</v>
      </c>
      <c r="C11" s="54"/>
    </row>
    <row r="12" s="22" customFormat="true" ht="32" customHeight="true" spans="1:3">
      <c r="A12" s="31" t="s">
        <v>2073</v>
      </c>
      <c r="B12" s="54">
        <v>0</v>
      </c>
      <c r="C12" s="54"/>
    </row>
    <row r="13" s="24" customFormat="true" ht="69" customHeight="true" spans="1:7">
      <c r="A13" s="44" t="s">
        <v>2078</v>
      </c>
      <c r="B13" s="44"/>
      <c r="C13" s="44"/>
      <c r="D13" s="51"/>
      <c r="E13" s="51"/>
      <c r="F13" s="51"/>
      <c r="G13" s="51"/>
    </row>
    <row r="14" s="22" customFormat="true" spans="1:3">
      <c r="A14" s="56"/>
      <c r="B14" s="56"/>
      <c r="C14" s="56"/>
    </row>
  </sheetData>
  <mergeCells count="2">
    <mergeCell ref="A1:C1"/>
    <mergeCell ref="A13:C13"/>
  </mergeCells>
  <printOptions horizontalCentered="true"/>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2"/>
  <sheetViews>
    <sheetView workbookViewId="0">
      <selection activeCell="B19" sqref="B19"/>
    </sheetView>
  </sheetViews>
  <sheetFormatPr defaultColWidth="10" defaultRowHeight="13.5" outlineLevelCol="2"/>
  <cols>
    <col min="1" max="1" width="60.5" style="22" customWidth="true"/>
    <col min="2" max="3" width="25.6333333333333" style="22" customWidth="true"/>
    <col min="4" max="4" width="9.76666666666667" style="22" customWidth="true"/>
    <col min="5" max="16384" width="10" style="22"/>
  </cols>
  <sheetData>
    <row r="1" s="22" customFormat="true" ht="28.6" customHeight="true" spans="1:3">
      <c r="A1" s="47" t="s">
        <v>2079</v>
      </c>
      <c r="B1" s="47"/>
      <c r="C1" s="47"/>
    </row>
    <row r="2" s="22" customFormat="true" ht="25" customHeight="true" spans="1:3">
      <c r="A2" s="56"/>
      <c r="B2" s="56"/>
      <c r="C2" s="57" t="s">
        <v>2036</v>
      </c>
    </row>
    <row r="3" s="22" customFormat="true" ht="32" customHeight="true" spans="1:3">
      <c r="A3" s="29" t="s">
        <v>2063</v>
      </c>
      <c r="B3" s="29" t="s">
        <v>1993</v>
      </c>
      <c r="C3" s="29" t="s">
        <v>2064</v>
      </c>
    </row>
    <row r="4" s="22" customFormat="true" ht="32" customHeight="true" spans="1:3">
      <c r="A4" s="31" t="s">
        <v>2080</v>
      </c>
      <c r="B4" s="54"/>
      <c r="C4" s="54">
        <v>235.38</v>
      </c>
    </row>
    <row r="5" s="22" customFormat="true" ht="32" customHeight="true" spans="1:3">
      <c r="A5" s="31" t="s">
        <v>2081</v>
      </c>
      <c r="B5" s="54">
        <v>325.14</v>
      </c>
      <c r="C5" s="54"/>
    </row>
    <row r="6" s="22" customFormat="true" ht="32" customHeight="true" spans="1:3">
      <c r="A6" s="31" t="s">
        <v>2082</v>
      </c>
      <c r="B6" s="54"/>
      <c r="C6" s="54">
        <v>82.14</v>
      </c>
    </row>
    <row r="7" s="22" customFormat="true" ht="32" customHeight="true" spans="1:3">
      <c r="A7" s="31" t="s">
        <v>2083</v>
      </c>
      <c r="B7" s="54"/>
      <c r="C7" s="54">
        <v>16.34</v>
      </c>
    </row>
    <row r="8" s="22" customFormat="true" ht="32" customHeight="true" spans="1:3">
      <c r="A8" s="31" t="s">
        <v>2084</v>
      </c>
      <c r="B8" s="54"/>
      <c r="C8" s="54">
        <v>301.17</v>
      </c>
    </row>
    <row r="9" s="22" customFormat="true" ht="32" customHeight="true" spans="1:3">
      <c r="A9" s="31" t="s">
        <v>2085</v>
      </c>
      <c r="B9" s="54">
        <v>0</v>
      </c>
      <c r="C9" s="54"/>
    </row>
    <row r="10" s="22" customFormat="true" ht="32" customHeight="true" spans="1:3">
      <c r="A10" s="31" t="s">
        <v>2086</v>
      </c>
      <c r="B10" s="54">
        <v>325.14</v>
      </c>
      <c r="C10" s="54"/>
    </row>
    <row r="11" s="24" customFormat="true" ht="72" customHeight="true" spans="1:3">
      <c r="A11" s="44" t="s">
        <v>2087</v>
      </c>
      <c r="B11" s="44"/>
      <c r="C11" s="44"/>
    </row>
    <row r="12" s="22" customFormat="true" ht="31" customHeight="true" spans="1:3">
      <c r="A12" s="55"/>
      <c r="B12" s="55"/>
      <c r="C12" s="55"/>
    </row>
  </sheetData>
  <mergeCells count="3">
    <mergeCell ref="A1:C1"/>
    <mergeCell ref="A11:C11"/>
    <mergeCell ref="A12:C12"/>
  </mergeCells>
  <printOptions horizontalCentered="true"/>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2"/>
  <sheetViews>
    <sheetView workbookViewId="0">
      <selection activeCell="B9" sqref="B9"/>
    </sheetView>
  </sheetViews>
  <sheetFormatPr defaultColWidth="10" defaultRowHeight="13.5" outlineLevelCol="2"/>
  <cols>
    <col min="1" max="1" width="59.3833333333333" style="22" customWidth="true"/>
    <col min="2" max="3" width="25.6333333333333" style="22" customWidth="true"/>
    <col min="4" max="4" width="9.76666666666667" style="22" customWidth="true"/>
    <col min="5" max="16384" width="10" style="22"/>
  </cols>
  <sheetData>
    <row r="1" s="22" customFormat="true" ht="28.6" customHeight="true" spans="1:3">
      <c r="A1" s="47" t="s">
        <v>2088</v>
      </c>
      <c r="B1" s="47"/>
      <c r="C1" s="47"/>
    </row>
    <row r="2" s="23" customFormat="true" ht="25" customHeight="true" spans="1:3">
      <c r="A2" s="53"/>
      <c r="B2" s="53"/>
      <c r="C2" s="38" t="s">
        <v>2036</v>
      </c>
    </row>
    <row r="3" s="23" customFormat="true" ht="32" customHeight="true" spans="1:3">
      <c r="A3" s="29" t="s">
        <v>2063</v>
      </c>
      <c r="B3" s="29" t="s">
        <v>1993</v>
      </c>
      <c r="C3" s="29" t="s">
        <v>2064</v>
      </c>
    </row>
    <row r="4" s="23" customFormat="true" ht="32" customHeight="true" spans="1:3">
      <c r="A4" s="31" t="s">
        <v>2080</v>
      </c>
      <c r="B4" s="54"/>
      <c r="C4" s="54">
        <v>98.44</v>
      </c>
    </row>
    <row r="5" s="23" customFormat="true" ht="32" customHeight="true" spans="1:3">
      <c r="A5" s="31" t="s">
        <v>2081</v>
      </c>
      <c r="B5" s="54">
        <v>103.57</v>
      </c>
      <c r="C5" s="54"/>
    </row>
    <row r="6" s="23" customFormat="true" ht="32" customHeight="true" spans="1:3">
      <c r="A6" s="31" t="s">
        <v>2082</v>
      </c>
      <c r="B6" s="54"/>
      <c r="C6" s="54">
        <v>9.45</v>
      </c>
    </row>
    <row r="7" s="23" customFormat="true" ht="32" customHeight="true" spans="1:3">
      <c r="A7" s="31" t="s">
        <v>2083</v>
      </c>
      <c r="B7" s="54"/>
      <c r="C7" s="54">
        <v>9.48</v>
      </c>
    </row>
    <row r="8" s="23" customFormat="true" ht="32" customHeight="true" spans="1:3">
      <c r="A8" s="31" t="s">
        <v>2084</v>
      </c>
      <c r="B8" s="54"/>
      <c r="C8" s="54">
        <v>98.41</v>
      </c>
    </row>
    <row r="9" s="23" customFormat="true" ht="32" customHeight="true" spans="1:3">
      <c r="A9" s="31" t="s">
        <v>2089</v>
      </c>
      <c r="B9" s="54">
        <v>0</v>
      </c>
      <c r="C9" s="54"/>
    </row>
    <row r="10" s="23" customFormat="true" ht="32" customHeight="true" spans="1:3">
      <c r="A10" s="31" t="s">
        <v>2090</v>
      </c>
      <c r="B10" s="54">
        <v>0</v>
      </c>
      <c r="C10" s="54"/>
    </row>
    <row r="11" s="24" customFormat="true" ht="65" customHeight="true" spans="1:3">
      <c r="A11" s="44" t="s">
        <v>2091</v>
      </c>
      <c r="B11" s="44"/>
      <c r="C11" s="44"/>
    </row>
    <row r="12" s="22" customFormat="true" ht="31" customHeight="true" spans="1:3">
      <c r="A12" s="55"/>
      <c r="B12" s="55"/>
      <c r="C12" s="55"/>
    </row>
  </sheetData>
  <mergeCells count="3">
    <mergeCell ref="A1:C1"/>
    <mergeCell ref="A11:C11"/>
    <mergeCell ref="A12:C12"/>
  </mergeCells>
  <printOptions horizontalCentered="true"/>
  <pageMargins left="0.709027777777778" right="0.709027777777778" top="0.75" bottom="0.75" header="0.309027777777778" footer="0.309027777777778"/>
  <pageSetup paperSize="9" fitToHeight="20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1"/>
  <sheetViews>
    <sheetView showGridLines="0" showZeros="0" view="pageBreakPreview" zoomScale="90" zoomScaleNormal="90" zoomScaleSheetLayoutView="90" workbookViewId="0">
      <pane ySplit="3" topLeftCell="A4" activePane="bottomLeft" state="frozen"/>
      <selection/>
      <selection pane="bottomLeft" activeCell="A3" sqref="$A3:$XFD3"/>
    </sheetView>
  </sheetViews>
  <sheetFormatPr defaultColWidth="9" defaultRowHeight="15.75" outlineLevelCol="5"/>
  <cols>
    <col min="1" max="1" width="12.75" style="160" customWidth="true"/>
    <col min="2" max="2" width="50.75" style="160" customWidth="true"/>
    <col min="3" max="5" width="20.6333333333333" style="160" customWidth="true"/>
    <col min="6" max="6" width="9.75" style="160" hidden="true" customWidth="true"/>
    <col min="7" max="16384" width="9" style="263"/>
  </cols>
  <sheetData>
    <row r="1" ht="45" customHeight="true" spans="1:5">
      <c r="A1" s="326"/>
      <c r="B1" s="326" t="s">
        <v>70</v>
      </c>
      <c r="C1" s="326"/>
      <c r="D1" s="326"/>
      <c r="E1" s="326"/>
    </row>
    <row r="2" ht="18.95" customHeight="true" spans="1:5">
      <c r="A2" s="481"/>
      <c r="B2" s="459"/>
      <c r="C2" s="329"/>
      <c r="E2" s="479" t="s">
        <v>3</v>
      </c>
    </row>
    <row r="3" s="454" customFormat="true" ht="45" customHeight="true" spans="1:6">
      <c r="A3" s="482" t="s">
        <v>4</v>
      </c>
      <c r="B3" s="483" t="s">
        <v>5</v>
      </c>
      <c r="C3" s="268" t="s">
        <v>6</v>
      </c>
      <c r="D3" s="268" t="s">
        <v>7</v>
      </c>
      <c r="E3" s="483" t="s">
        <v>8</v>
      </c>
      <c r="F3" s="493" t="s">
        <v>9</v>
      </c>
    </row>
    <row r="4" ht="37.5" customHeight="true" spans="1:6">
      <c r="A4" s="463">
        <v>201</v>
      </c>
      <c r="B4" s="484" t="s">
        <v>71</v>
      </c>
      <c r="C4" s="340">
        <v>276194</v>
      </c>
      <c r="D4" s="340">
        <v>309304</v>
      </c>
      <c r="E4" s="494">
        <f>IF(C4&gt;0,D4/C4-1,IF(C4&lt;0,-(D4/C4-1),""))</f>
        <v>0.12</v>
      </c>
      <c r="F4" s="278" t="str">
        <f t="shared" ref="F4:F38" si="0">IF(LEN(A4)=3,"是",IF(B4&lt;&gt;"",IF(SUM(C4:D4)&lt;&gt;0,"是","否"),"是"))</f>
        <v>是</v>
      </c>
    </row>
    <row r="5" ht="37.5" customHeight="true" spans="1:6">
      <c r="A5" s="463">
        <v>202</v>
      </c>
      <c r="B5" s="485" t="s">
        <v>72</v>
      </c>
      <c r="C5" s="340">
        <v>0</v>
      </c>
      <c r="D5" s="340">
        <v>0</v>
      </c>
      <c r="E5" s="494" t="str">
        <f t="shared" ref="E5:E38" si="1">IF(C5&gt;0,D5/C5-1,IF(C5&lt;0,-(D5/C5-1),""))</f>
        <v/>
      </c>
      <c r="F5" s="278" t="str">
        <f t="shared" si="0"/>
        <v>是</v>
      </c>
    </row>
    <row r="6" ht="37.5" customHeight="true" spans="1:6">
      <c r="A6" s="463">
        <v>203</v>
      </c>
      <c r="B6" s="485" t="s">
        <v>73</v>
      </c>
      <c r="C6" s="340">
        <v>6697</v>
      </c>
      <c r="D6" s="340">
        <v>2939</v>
      </c>
      <c r="E6" s="494">
        <f t="shared" si="1"/>
        <v>-0.561</v>
      </c>
      <c r="F6" s="278" t="str">
        <f t="shared" si="0"/>
        <v>是</v>
      </c>
    </row>
    <row r="7" ht="37.5" customHeight="true" spans="1:6">
      <c r="A7" s="463">
        <v>204</v>
      </c>
      <c r="B7" s="485" t="s">
        <v>74</v>
      </c>
      <c r="C7" s="340">
        <v>101388</v>
      </c>
      <c r="D7" s="340">
        <v>118588</v>
      </c>
      <c r="E7" s="494">
        <f t="shared" si="1"/>
        <v>0.17</v>
      </c>
      <c r="F7" s="278" t="str">
        <f t="shared" si="0"/>
        <v>是</v>
      </c>
    </row>
    <row r="8" ht="37.5" customHeight="true" spans="1:6">
      <c r="A8" s="463">
        <v>205</v>
      </c>
      <c r="B8" s="485" t="s">
        <v>75</v>
      </c>
      <c r="C8" s="340">
        <v>504265</v>
      </c>
      <c r="D8" s="340">
        <v>504845</v>
      </c>
      <c r="E8" s="494">
        <f t="shared" si="1"/>
        <v>0.001</v>
      </c>
      <c r="F8" s="278" t="str">
        <f t="shared" si="0"/>
        <v>是</v>
      </c>
    </row>
    <row r="9" ht="37.5" customHeight="true" spans="1:6">
      <c r="A9" s="463">
        <v>206</v>
      </c>
      <c r="B9" s="485" t="s">
        <v>76</v>
      </c>
      <c r="C9" s="340">
        <v>48311</v>
      </c>
      <c r="D9" s="340">
        <v>60652</v>
      </c>
      <c r="E9" s="494">
        <f t="shared" si="1"/>
        <v>0.255</v>
      </c>
      <c r="F9" s="278" t="str">
        <f t="shared" si="0"/>
        <v>是</v>
      </c>
    </row>
    <row r="10" ht="37.5" customHeight="true" spans="1:6">
      <c r="A10" s="463">
        <v>207</v>
      </c>
      <c r="B10" s="485" t="s">
        <v>77</v>
      </c>
      <c r="C10" s="340">
        <v>39896</v>
      </c>
      <c r="D10" s="340">
        <v>40236</v>
      </c>
      <c r="E10" s="494">
        <f t="shared" si="1"/>
        <v>0.009</v>
      </c>
      <c r="F10" s="278" t="str">
        <f t="shared" si="0"/>
        <v>是</v>
      </c>
    </row>
    <row r="11" ht="37.5" customHeight="true" spans="1:6">
      <c r="A11" s="463">
        <v>208</v>
      </c>
      <c r="B11" s="485" t="s">
        <v>78</v>
      </c>
      <c r="C11" s="340">
        <v>367057</v>
      </c>
      <c r="D11" s="340">
        <v>375179</v>
      </c>
      <c r="E11" s="494">
        <f t="shared" si="1"/>
        <v>0.022</v>
      </c>
      <c r="F11" s="278" t="str">
        <f t="shared" si="0"/>
        <v>是</v>
      </c>
    </row>
    <row r="12" ht="37.5" customHeight="true" spans="1:6">
      <c r="A12" s="463">
        <v>210</v>
      </c>
      <c r="B12" s="485" t="s">
        <v>79</v>
      </c>
      <c r="C12" s="340">
        <v>313720</v>
      </c>
      <c r="D12" s="340">
        <v>210239</v>
      </c>
      <c r="E12" s="494">
        <f t="shared" si="1"/>
        <v>-0.33</v>
      </c>
      <c r="F12" s="278" t="str">
        <f t="shared" si="0"/>
        <v>是</v>
      </c>
    </row>
    <row r="13" ht="37.5" customHeight="true" spans="1:6">
      <c r="A13" s="463">
        <v>211</v>
      </c>
      <c r="B13" s="485" t="s">
        <v>80</v>
      </c>
      <c r="C13" s="340">
        <v>70213</v>
      </c>
      <c r="D13" s="340">
        <v>99894</v>
      </c>
      <c r="E13" s="494">
        <f t="shared" si="1"/>
        <v>0.423</v>
      </c>
      <c r="F13" s="278" t="str">
        <f t="shared" si="0"/>
        <v>是</v>
      </c>
    </row>
    <row r="14" ht="37.5" customHeight="true" spans="1:6">
      <c r="A14" s="463">
        <v>212</v>
      </c>
      <c r="B14" s="485" t="s">
        <v>81</v>
      </c>
      <c r="C14" s="340">
        <v>146762</v>
      </c>
      <c r="D14" s="340">
        <v>115628</v>
      </c>
      <c r="E14" s="494">
        <f t="shared" si="1"/>
        <v>-0.212</v>
      </c>
      <c r="F14" s="278" t="str">
        <f t="shared" si="0"/>
        <v>是</v>
      </c>
    </row>
    <row r="15" ht="37.5" customHeight="true" spans="1:6">
      <c r="A15" s="463">
        <v>213</v>
      </c>
      <c r="B15" s="485" t="s">
        <v>82</v>
      </c>
      <c r="C15" s="340">
        <v>299951</v>
      </c>
      <c r="D15" s="340">
        <v>262402</v>
      </c>
      <c r="E15" s="494">
        <f t="shared" si="1"/>
        <v>-0.125</v>
      </c>
      <c r="F15" s="278" t="str">
        <f t="shared" si="0"/>
        <v>是</v>
      </c>
    </row>
    <row r="16" ht="37.5" customHeight="true" spans="1:6">
      <c r="A16" s="463">
        <v>214</v>
      </c>
      <c r="B16" s="485" t="s">
        <v>83</v>
      </c>
      <c r="C16" s="340">
        <v>53765</v>
      </c>
      <c r="D16" s="340">
        <v>46287</v>
      </c>
      <c r="E16" s="494">
        <f t="shared" si="1"/>
        <v>-0.139</v>
      </c>
      <c r="F16" s="278" t="str">
        <f t="shared" si="0"/>
        <v>是</v>
      </c>
    </row>
    <row r="17" ht="37.5" customHeight="true" spans="1:6">
      <c r="A17" s="463">
        <v>215</v>
      </c>
      <c r="B17" s="485" t="s">
        <v>84</v>
      </c>
      <c r="C17" s="340">
        <v>9104</v>
      </c>
      <c r="D17" s="340">
        <v>7820</v>
      </c>
      <c r="E17" s="494">
        <f t="shared" si="1"/>
        <v>-0.141</v>
      </c>
      <c r="F17" s="278" t="str">
        <f t="shared" si="0"/>
        <v>是</v>
      </c>
    </row>
    <row r="18" ht="37.5" customHeight="true" spans="1:6">
      <c r="A18" s="463">
        <v>216</v>
      </c>
      <c r="B18" s="485" t="s">
        <v>85</v>
      </c>
      <c r="C18" s="340">
        <v>6922</v>
      </c>
      <c r="D18" s="340">
        <v>5143</v>
      </c>
      <c r="E18" s="494">
        <f t="shared" si="1"/>
        <v>-0.257</v>
      </c>
      <c r="F18" s="278" t="str">
        <f t="shared" si="0"/>
        <v>是</v>
      </c>
    </row>
    <row r="19" ht="37.5" customHeight="true" spans="1:6">
      <c r="A19" s="463">
        <v>217</v>
      </c>
      <c r="B19" s="485" t="s">
        <v>86</v>
      </c>
      <c r="C19" s="340">
        <v>3081</v>
      </c>
      <c r="D19" s="340">
        <v>653</v>
      </c>
      <c r="E19" s="494">
        <f t="shared" si="1"/>
        <v>-0.788</v>
      </c>
      <c r="F19" s="278" t="str">
        <f t="shared" si="0"/>
        <v>是</v>
      </c>
    </row>
    <row r="20" ht="37.5" customHeight="true" spans="1:6">
      <c r="A20" s="463">
        <v>219</v>
      </c>
      <c r="B20" s="485" t="s">
        <v>87</v>
      </c>
      <c r="C20" s="340">
        <v>0</v>
      </c>
      <c r="D20" s="340">
        <v>0</v>
      </c>
      <c r="E20" s="494" t="str">
        <f t="shared" si="1"/>
        <v/>
      </c>
      <c r="F20" s="278" t="str">
        <f t="shared" si="0"/>
        <v>是</v>
      </c>
    </row>
    <row r="21" ht="37.5" customHeight="true" spans="1:6">
      <c r="A21" s="463">
        <v>220</v>
      </c>
      <c r="B21" s="485" t="s">
        <v>88</v>
      </c>
      <c r="C21" s="340">
        <v>52730</v>
      </c>
      <c r="D21" s="340">
        <v>59550</v>
      </c>
      <c r="E21" s="494">
        <f t="shared" si="1"/>
        <v>0.129</v>
      </c>
      <c r="F21" s="278" t="str">
        <f t="shared" si="0"/>
        <v>是</v>
      </c>
    </row>
    <row r="22" ht="37.5" customHeight="true" spans="1:6">
      <c r="A22" s="463">
        <v>221</v>
      </c>
      <c r="B22" s="485" t="s">
        <v>89</v>
      </c>
      <c r="C22" s="340">
        <v>137940</v>
      </c>
      <c r="D22" s="340">
        <v>131739</v>
      </c>
      <c r="E22" s="494">
        <f t="shared" si="1"/>
        <v>-0.045</v>
      </c>
      <c r="F22" s="278" t="str">
        <f t="shared" si="0"/>
        <v>是</v>
      </c>
    </row>
    <row r="23" ht="37.5" customHeight="true" spans="1:6">
      <c r="A23" s="463">
        <v>222</v>
      </c>
      <c r="B23" s="485" t="s">
        <v>90</v>
      </c>
      <c r="C23" s="340">
        <v>6027</v>
      </c>
      <c r="D23" s="340">
        <v>6821</v>
      </c>
      <c r="E23" s="494">
        <f t="shared" si="1"/>
        <v>0.132</v>
      </c>
      <c r="F23" s="278" t="str">
        <f t="shared" si="0"/>
        <v>是</v>
      </c>
    </row>
    <row r="24" ht="37.5" customHeight="true" spans="1:6">
      <c r="A24" s="463">
        <v>224</v>
      </c>
      <c r="B24" s="485" t="s">
        <v>91</v>
      </c>
      <c r="C24" s="340">
        <v>22171</v>
      </c>
      <c r="D24" s="340">
        <v>31066</v>
      </c>
      <c r="E24" s="494">
        <f t="shared" si="1"/>
        <v>0.401</v>
      </c>
      <c r="F24" s="278" t="str">
        <f t="shared" si="0"/>
        <v>是</v>
      </c>
    </row>
    <row r="25" ht="37.5" customHeight="true" spans="1:6">
      <c r="A25" s="463">
        <v>227</v>
      </c>
      <c r="B25" s="485" t="s">
        <v>92</v>
      </c>
      <c r="C25" s="340">
        <v>0</v>
      </c>
      <c r="D25" s="340">
        <v>35800</v>
      </c>
      <c r="E25" s="494" t="str">
        <f t="shared" si="1"/>
        <v/>
      </c>
      <c r="F25" s="278" t="str">
        <f t="shared" si="0"/>
        <v>是</v>
      </c>
    </row>
    <row r="26" ht="37.5" customHeight="true" spans="1:6">
      <c r="A26" s="463">
        <v>232</v>
      </c>
      <c r="B26" s="485" t="s">
        <v>93</v>
      </c>
      <c r="C26" s="340">
        <v>109609</v>
      </c>
      <c r="D26" s="340">
        <v>113869</v>
      </c>
      <c r="E26" s="494">
        <f t="shared" si="1"/>
        <v>0.039</v>
      </c>
      <c r="F26" s="278" t="str">
        <f t="shared" si="0"/>
        <v>是</v>
      </c>
    </row>
    <row r="27" ht="37.5" customHeight="true" spans="1:6">
      <c r="A27" s="463">
        <v>233</v>
      </c>
      <c r="B27" s="485" t="s">
        <v>94</v>
      </c>
      <c r="C27" s="340">
        <v>612</v>
      </c>
      <c r="D27" s="340">
        <v>722</v>
      </c>
      <c r="E27" s="494">
        <f t="shared" si="1"/>
        <v>0.18</v>
      </c>
      <c r="F27" s="278" t="str">
        <f t="shared" si="0"/>
        <v>是</v>
      </c>
    </row>
    <row r="28" ht="37.5" customHeight="true" spans="1:6">
      <c r="A28" s="463">
        <v>229</v>
      </c>
      <c r="B28" s="485" t="s">
        <v>95</v>
      </c>
      <c r="C28" s="340">
        <v>-616</v>
      </c>
      <c r="D28" s="340">
        <v>114842</v>
      </c>
      <c r="E28" s="494">
        <f t="shared" si="1"/>
        <v>187.432</v>
      </c>
      <c r="F28" s="278" t="str">
        <f t="shared" si="0"/>
        <v>是</v>
      </c>
    </row>
    <row r="29" ht="37.5" customHeight="true" spans="1:6">
      <c r="A29" s="337"/>
      <c r="B29" s="485"/>
      <c r="C29" s="340"/>
      <c r="D29" s="340"/>
      <c r="E29" s="494" t="str">
        <f t="shared" si="1"/>
        <v/>
      </c>
      <c r="F29" s="278" t="str">
        <f t="shared" si="0"/>
        <v>是</v>
      </c>
    </row>
    <row r="30" s="456" customFormat="true" ht="37.5" customHeight="true" spans="1:6">
      <c r="A30" s="469"/>
      <c r="B30" s="470" t="s">
        <v>96</v>
      </c>
      <c r="C30" s="486">
        <f>SUM(C4:C28)</f>
        <v>2575799</v>
      </c>
      <c r="D30" s="486">
        <f>SUM(D4:D28)</f>
        <v>2654218</v>
      </c>
      <c r="E30" s="495">
        <f t="shared" si="1"/>
        <v>0.03</v>
      </c>
      <c r="F30" s="480" t="str">
        <f t="shared" si="0"/>
        <v>是</v>
      </c>
    </row>
    <row r="31" ht="37.5" customHeight="true" spans="1:6">
      <c r="A31" s="335">
        <v>230</v>
      </c>
      <c r="B31" s="487" t="s">
        <v>97</v>
      </c>
      <c r="C31" s="340">
        <f>VLOOKUP(A31,'[3]20收支简表'!$E:$G,3,FALSE)</f>
        <v>315458</v>
      </c>
      <c r="D31" s="340">
        <f>VLOOKUP(A31,'[3]20收支简表'!$E:$H,4,FALSE)</f>
        <v>250000</v>
      </c>
      <c r="E31" s="494">
        <f t="shared" si="1"/>
        <v>-0.208</v>
      </c>
      <c r="F31" s="278" t="str">
        <f t="shared" si="0"/>
        <v>是</v>
      </c>
    </row>
    <row r="32" ht="37.5" customHeight="true" spans="1:6">
      <c r="A32" s="463">
        <v>23006</v>
      </c>
      <c r="B32" s="488" t="s">
        <v>98</v>
      </c>
      <c r="C32" s="340">
        <v>315458</v>
      </c>
      <c r="D32" s="340">
        <v>250000</v>
      </c>
      <c r="E32" s="494">
        <f t="shared" si="1"/>
        <v>-0.208</v>
      </c>
      <c r="F32" s="278" t="str">
        <f t="shared" si="0"/>
        <v>是</v>
      </c>
    </row>
    <row r="33" ht="36" customHeight="true" spans="1:6">
      <c r="A33" s="337">
        <v>23008</v>
      </c>
      <c r="B33" s="488" t="s">
        <v>99</v>
      </c>
      <c r="C33" s="340">
        <v>4635</v>
      </c>
      <c r="D33" s="340"/>
      <c r="E33" s="494">
        <f t="shared" si="1"/>
        <v>-1</v>
      </c>
      <c r="F33" s="278" t="str">
        <f t="shared" si="0"/>
        <v>是</v>
      </c>
    </row>
    <row r="34" ht="37.5" customHeight="true" spans="1:6">
      <c r="A34" s="489">
        <v>23015</v>
      </c>
      <c r="B34" s="468" t="s">
        <v>100</v>
      </c>
      <c r="C34" s="340">
        <f>VLOOKUP(A34,'[3]20收支简表'!$E:$G,3,FALSE)</f>
        <v>9674</v>
      </c>
      <c r="D34" s="340">
        <f>VLOOKUP(A34,'[3]20收支简表'!$E:$H,4,FALSE)</f>
        <v>0</v>
      </c>
      <c r="E34" s="494">
        <f t="shared" si="1"/>
        <v>-1</v>
      </c>
      <c r="F34" s="278" t="str">
        <f t="shared" si="0"/>
        <v>是</v>
      </c>
    </row>
    <row r="35" s="458" customFormat="true" ht="36" customHeight="true" spans="1:6">
      <c r="A35" s="489">
        <v>23016</v>
      </c>
      <c r="B35" s="468" t="s">
        <v>101</v>
      </c>
      <c r="C35" s="340">
        <f>VLOOKUP(A35,'[3]20收支简表'!$E:$G,3,FALSE)</f>
        <v>0</v>
      </c>
      <c r="D35" s="340">
        <f>VLOOKUP(A35,'[3]20收支简表'!$E:$H,4,FALSE)</f>
        <v>0</v>
      </c>
      <c r="E35" s="494" t="str">
        <f t="shared" si="1"/>
        <v/>
      </c>
      <c r="F35" s="278" t="str">
        <f t="shared" si="0"/>
        <v>否</v>
      </c>
    </row>
    <row r="36" s="458" customFormat="true" ht="37.5" customHeight="true" spans="1:6">
      <c r="A36" s="335">
        <v>231</v>
      </c>
      <c r="B36" s="471" t="s">
        <v>102</v>
      </c>
      <c r="C36" s="340">
        <f>VLOOKUP(A36,'[3]20收支简表'!$E:$G,3,FALSE)</f>
        <v>638973</v>
      </c>
      <c r="D36" s="340">
        <f>VLOOKUP(A36,'[3]20收支简表'!$E:$H,4,FALSE)</f>
        <v>578700</v>
      </c>
      <c r="E36" s="494">
        <f t="shared" si="1"/>
        <v>-0.094</v>
      </c>
      <c r="F36" s="278" t="str">
        <f t="shared" si="0"/>
        <v>是</v>
      </c>
    </row>
    <row r="37" s="458" customFormat="true" ht="37.5" customHeight="true" spans="1:6">
      <c r="A37" s="335">
        <v>23009</v>
      </c>
      <c r="B37" s="490" t="s">
        <v>103</v>
      </c>
      <c r="C37" s="340">
        <f>VLOOKUP(A37,'[3]20收支简表'!$E:$G,3,FALSE)</f>
        <v>117817</v>
      </c>
      <c r="D37" s="340"/>
      <c r="E37" s="494">
        <f t="shared" si="1"/>
        <v>-1</v>
      </c>
      <c r="F37" s="278"/>
    </row>
    <row r="38" s="455" customFormat="true" ht="37.5" customHeight="true" spans="1:6">
      <c r="A38" s="469"/>
      <c r="B38" s="477" t="s">
        <v>104</v>
      </c>
      <c r="C38" s="486">
        <f>SUM(C30:C31,C33:C37)</f>
        <v>3662356</v>
      </c>
      <c r="D38" s="486">
        <f>SUM(D30:D31,D34:D36)</f>
        <v>3482918</v>
      </c>
      <c r="E38" s="495">
        <f t="shared" si="1"/>
        <v>-0.049</v>
      </c>
      <c r="F38" s="480" t="str">
        <f>IF(LEN(A38)=3,"是",IF(B38&lt;&gt;"",IF(SUM(C38:D38)&lt;&gt;0,"是","否"),"是"))</f>
        <v>是</v>
      </c>
    </row>
    <row r="39" spans="2:4">
      <c r="B39" s="491"/>
      <c r="D39" s="492"/>
    </row>
    <row r="41" spans="4:4">
      <c r="D41" s="492"/>
    </row>
    <row r="43" spans="4:4">
      <c r="D43" s="492"/>
    </row>
    <row r="44" spans="4:4">
      <c r="D44" s="492"/>
    </row>
    <row r="46" spans="4:4">
      <c r="D46" s="492"/>
    </row>
    <row r="47" spans="4:4">
      <c r="D47" s="492"/>
    </row>
    <row r="48" spans="4:4">
      <c r="D48" s="492"/>
    </row>
    <row r="49" spans="4:4">
      <c r="D49" s="492"/>
    </row>
    <row r="51" spans="4:4">
      <c r="D51" s="492"/>
    </row>
  </sheetData>
  <autoFilter ref="A3:F38">
    <extLst/>
  </autoFilter>
  <mergeCells count="1">
    <mergeCell ref="B1:E1"/>
  </mergeCells>
  <conditionalFormatting sqref="D33">
    <cfRule type="cellIs" dxfId="2" priority="39" stopIfTrue="1" operator="lessThan">
      <formula>0</formula>
    </cfRule>
    <cfRule type="cellIs" dxfId="0" priority="40" stopIfTrue="1" operator="greaterThan">
      <formula>5</formula>
    </cfRule>
  </conditionalFormatting>
  <conditionalFormatting sqref="F4:F39">
    <cfRule type="cellIs" dxfId="2" priority="21" stopIfTrue="1" operator="lessThan">
      <formula>0</formula>
    </cfRule>
  </conditionalFormatting>
  <conditionalFormatting sqref="E2 D39:E44">
    <cfRule type="cellIs" dxfId="0" priority="37" stopIfTrue="1" operator="lessThanOrEqual">
      <formula>-1</formula>
    </cfRule>
  </conditionalFormatting>
  <conditionalFormatting sqref="A34:B35">
    <cfRule type="expression" dxfId="1" priority="19"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6"/>
  <sheetViews>
    <sheetView topLeftCell="A3" workbookViewId="0">
      <selection activeCell="G15" sqref="G15"/>
    </sheetView>
  </sheetViews>
  <sheetFormatPr defaultColWidth="10" defaultRowHeight="13.5" outlineLevelCol="3"/>
  <cols>
    <col min="1" max="1" width="36" style="22" customWidth="true"/>
    <col min="2" max="4" width="15.6333333333333" style="22" customWidth="true"/>
    <col min="5" max="5" width="9.76666666666667" style="22" customWidth="true"/>
    <col min="6" max="16384" width="10" style="22"/>
  </cols>
  <sheetData>
    <row r="1" s="22" customFormat="true" ht="63" customHeight="true" spans="1:4">
      <c r="A1" s="47" t="s">
        <v>2092</v>
      </c>
      <c r="B1" s="47"/>
      <c r="C1" s="47"/>
      <c r="D1" s="47"/>
    </row>
    <row r="2" s="23" customFormat="true" ht="30" customHeight="true" spans="4:4">
      <c r="D2" s="38" t="s">
        <v>2036</v>
      </c>
    </row>
    <row r="3" s="23" customFormat="true" ht="25" customHeight="true" spans="1:4">
      <c r="A3" s="29" t="s">
        <v>2063</v>
      </c>
      <c r="B3" s="29" t="s">
        <v>2093</v>
      </c>
      <c r="C3" s="29" t="s">
        <v>2094</v>
      </c>
      <c r="D3" s="29" t="s">
        <v>2095</v>
      </c>
    </row>
    <row r="4" s="23" customFormat="true" ht="25" customHeight="true" spans="1:4">
      <c r="A4" s="48" t="s">
        <v>2096</v>
      </c>
      <c r="B4" s="40" t="s">
        <v>2097</v>
      </c>
      <c r="C4" s="49">
        <v>144.01</v>
      </c>
      <c r="D4" s="49">
        <v>40.95</v>
      </c>
    </row>
    <row r="5" s="23" customFormat="true" ht="25" customHeight="true" spans="1:4">
      <c r="A5" s="50" t="s">
        <v>2098</v>
      </c>
      <c r="B5" s="40" t="s">
        <v>2044</v>
      </c>
      <c r="C5" s="49">
        <v>61.87</v>
      </c>
      <c r="D5" s="49">
        <v>31.5</v>
      </c>
    </row>
    <row r="6" s="23" customFormat="true" ht="25" customHeight="true" spans="1:4">
      <c r="A6" s="50" t="s">
        <v>2099</v>
      </c>
      <c r="B6" s="40" t="s">
        <v>2045</v>
      </c>
      <c r="C6" s="49">
        <v>61.87</v>
      </c>
      <c r="D6" s="49">
        <v>31.5</v>
      </c>
    </row>
    <row r="7" s="23" customFormat="true" ht="25" customHeight="true" spans="1:4">
      <c r="A7" s="50" t="s">
        <v>2100</v>
      </c>
      <c r="B7" s="40" t="s">
        <v>2101</v>
      </c>
      <c r="C7" s="49">
        <v>82.14</v>
      </c>
      <c r="D7" s="49">
        <v>9.45</v>
      </c>
    </row>
    <row r="8" s="23" customFormat="true" ht="25" customHeight="true" spans="1:4">
      <c r="A8" s="50" t="s">
        <v>2099</v>
      </c>
      <c r="B8" s="40" t="s">
        <v>2047</v>
      </c>
      <c r="C8" s="49">
        <v>26.2</v>
      </c>
      <c r="D8" s="49">
        <v>9.45</v>
      </c>
    </row>
    <row r="9" s="23" customFormat="true" ht="25" customHeight="true" spans="1:4">
      <c r="A9" s="48" t="s">
        <v>2102</v>
      </c>
      <c r="B9" s="40" t="s">
        <v>2103</v>
      </c>
      <c r="C9" s="49">
        <v>66.45</v>
      </c>
      <c r="D9" s="49">
        <v>41.99</v>
      </c>
    </row>
    <row r="10" s="23" customFormat="true" ht="25" customHeight="true" spans="1:4">
      <c r="A10" s="50" t="s">
        <v>2098</v>
      </c>
      <c r="B10" s="40" t="s">
        <v>2104</v>
      </c>
      <c r="C10" s="49">
        <v>50.75</v>
      </c>
      <c r="D10" s="49">
        <v>32.52</v>
      </c>
    </row>
    <row r="11" s="23" customFormat="true" ht="25" customHeight="true" spans="1:4">
      <c r="A11" s="50" t="s">
        <v>2100</v>
      </c>
      <c r="B11" s="40" t="s">
        <v>2105</v>
      </c>
      <c r="C11" s="49">
        <v>15.7</v>
      </c>
      <c r="D11" s="49">
        <v>9.48</v>
      </c>
    </row>
    <row r="12" s="23" customFormat="true" ht="25" customHeight="true" spans="1:4">
      <c r="A12" s="48" t="s">
        <v>2106</v>
      </c>
      <c r="B12" s="40" t="s">
        <v>2107</v>
      </c>
      <c r="C12" s="49">
        <v>18.58</v>
      </c>
      <c r="D12" s="49">
        <v>9.82</v>
      </c>
    </row>
    <row r="13" s="23" customFormat="true" ht="25" customHeight="true" spans="1:4">
      <c r="A13" s="50" t="s">
        <v>2098</v>
      </c>
      <c r="B13" s="40" t="s">
        <v>2108</v>
      </c>
      <c r="C13" s="49">
        <v>10.96</v>
      </c>
      <c r="D13" s="49">
        <v>6.59</v>
      </c>
    </row>
    <row r="14" s="23" customFormat="true" ht="25" customHeight="true" spans="1:4">
      <c r="A14" s="50" t="s">
        <v>2100</v>
      </c>
      <c r="B14" s="40" t="s">
        <v>2109</v>
      </c>
      <c r="C14" s="49">
        <v>7.62</v>
      </c>
      <c r="D14" s="49">
        <v>3.24</v>
      </c>
    </row>
    <row r="15" s="23" customFormat="true" ht="25" customHeight="true" spans="1:4">
      <c r="A15" s="48" t="s">
        <v>2110</v>
      </c>
      <c r="B15" s="40" t="s">
        <v>2111</v>
      </c>
      <c r="C15" s="49">
        <v>91.01</v>
      </c>
      <c r="D15" s="49">
        <v>60.6</v>
      </c>
    </row>
    <row r="16" s="23" customFormat="true" ht="25" customHeight="true" spans="1:4">
      <c r="A16" s="50" t="s">
        <v>2098</v>
      </c>
      <c r="B16" s="40" t="s">
        <v>2112</v>
      </c>
      <c r="C16" s="49">
        <v>57.87</v>
      </c>
      <c r="D16" s="49">
        <v>34.18</v>
      </c>
    </row>
    <row r="17" s="23" customFormat="true" ht="25" customHeight="true" spans="1:4">
      <c r="A17" s="50" t="s">
        <v>2113</v>
      </c>
      <c r="B17" s="40"/>
      <c r="C17" s="49">
        <v>53.42</v>
      </c>
      <c r="D17" s="49">
        <v>31.09</v>
      </c>
    </row>
    <row r="18" s="23" customFormat="true" ht="25" customHeight="true" spans="1:4">
      <c r="A18" s="50" t="s">
        <v>2114</v>
      </c>
      <c r="B18" s="40" t="s">
        <v>2115</v>
      </c>
      <c r="C18" s="49">
        <v>4.45</v>
      </c>
      <c r="D18" s="49">
        <v>3.09</v>
      </c>
    </row>
    <row r="19" s="23" customFormat="true" ht="25" customHeight="true" spans="1:4">
      <c r="A19" s="50" t="s">
        <v>2100</v>
      </c>
      <c r="B19" s="40" t="s">
        <v>2116</v>
      </c>
      <c r="C19" s="49">
        <v>33.14</v>
      </c>
      <c r="D19" s="49">
        <v>26.43</v>
      </c>
    </row>
    <row r="20" s="23" customFormat="true" ht="25" customHeight="true" spans="1:4">
      <c r="A20" s="50" t="s">
        <v>2113</v>
      </c>
      <c r="B20" s="40"/>
      <c r="C20" s="49">
        <v>28.39</v>
      </c>
      <c r="D20" s="49">
        <v>23.4</v>
      </c>
    </row>
    <row r="21" s="23" customFormat="true" ht="25" customHeight="true" spans="1:4">
      <c r="A21" s="50" t="s">
        <v>2117</v>
      </c>
      <c r="B21" s="40" t="s">
        <v>2118</v>
      </c>
      <c r="C21" s="49">
        <v>4.75</v>
      </c>
      <c r="D21" s="49">
        <v>3.03</v>
      </c>
    </row>
    <row r="22" s="23" customFormat="true" ht="25" customHeight="true" spans="1:4">
      <c r="A22" s="48" t="s">
        <v>2119</v>
      </c>
      <c r="B22" s="40" t="s">
        <v>2120</v>
      </c>
      <c r="C22" s="49">
        <v>21.57</v>
      </c>
      <c r="D22" s="49">
        <v>9.84</v>
      </c>
    </row>
    <row r="23" s="23" customFormat="true" ht="25" customHeight="true" spans="1:4">
      <c r="A23" s="50" t="s">
        <v>2098</v>
      </c>
      <c r="B23" s="40" t="s">
        <v>2121</v>
      </c>
      <c r="C23" s="49">
        <v>11.38</v>
      </c>
      <c r="D23" s="49">
        <v>6.58</v>
      </c>
    </row>
    <row r="24" s="23" customFormat="true" ht="25" customHeight="true" spans="1:4">
      <c r="A24" s="50" t="s">
        <v>2100</v>
      </c>
      <c r="B24" s="40" t="s">
        <v>2122</v>
      </c>
      <c r="C24" s="49">
        <v>10.19</v>
      </c>
      <c r="D24" s="49">
        <v>3.26</v>
      </c>
    </row>
    <row r="25" s="24" customFormat="true" ht="70" customHeight="true" spans="1:4">
      <c r="A25" s="51" t="s">
        <v>2123</v>
      </c>
      <c r="B25" s="51"/>
      <c r="C25" s="51"/>
      <c r="D25" s="51"/>
    </row>
    <row r="26" s="22" customFormat="true" ht="25" customHeight="true" spans="1:4">
      <c r="A26" s="52"/>
      <c r="B26" s="52"/>
      <c r="C26" s="52"/>
      <c r="D26" s="52"/>
    </row>
  </sheetData>
  <mergeCells count="3">
    <mergeCell ref="A1:D1"/>
    <mergeCell ref="A25:D25"/>
    <mergeCell ref="A26:D26"/>
  </mergeCells>
  <printOptions horizontalCentered="true"/>
  <pageMargins left="0.709027777777778" right="0.709027777777778" top="0.393055555555556" bottom="0.75" header="0.309027777777778" footer="0.309027777777778"/>
  <pageSetup paperSize="9" fitToHeight="200"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9"/>
  <sheetViews>
    <sheetView workbookViewId="0">
      <selection activeCell="B20" sqref="B20"/>
    </sheetView>
  </sheetViews>
  <sheetFormatPr defaultColWidth="8.88333333333333" defaultRowHeight="13.5" outlineLevelCol="5"/>
  <cols>
    <col min="1" max="1" width="8.88333333333333" style="22"/>
    <col min="2" max="2" width="49.3833333333333" style="22" customWidth="true"/>
    <col min="3" max="6" width="20.6333333333333" style="22" customWidth="true"/>
    <col min="7" max="16384" width="8.88333333333333" style="22"/>
  </cols>
  <sheetData>
    <row r="1" s="22" customFormat="true" ht="45" customHeight="true" spans="1:6">
      <c r="A1" s="25" t="s">
        <v>2124</v>
      </c>
      <c r="B1" s="25"/>
      <c r="C1" s="25"/>
      <c r="D1" s="25"/>
      <c r="E1" s="25"/>
      <c r="F1" s="25"/>
    </row>
    <row r="2" s="23" customFormat="true" ht="18" customHeight="true" spans="2:6">
      <c r="B2" s="37" t="s">
        <v>2036</v>
      </c>
      <c r="C2" s="38"/>
      <c r="D2" s="38"/>
      <c r="E2" s="38"/>
      <c r="F2" s="38"/>
    </row>
    <row r="3" s="23" customFormat="true" ht="30" customHeight="true" spans="1:6">
      <c r="A3" s="28" t="s">
        <v>5</v>
      </c>
      <c r="B3" s="28"/>
      <c r="C3" s="29" t="s">
        <v>2042</v>
      </c>
      <c r="D3" s="29" t="s">
        <v>2094</v>
      </c>
      <c r="E3" s="29" t="s">
        <v>2095</v>
      </c>
      <c r="F3" s="29" t="s">
        <v>2125</v>
      </c>
    </row>
    <row r="4" s="23" customFormat="true" ht="30" customHeight="true" spans="1:6">
      <c r="A4" s="39" t="s">
        <v>2126</v>
      </c>
      <c r="B4" s="39"/>
      <c r="C4" s="40" t="s">
        <v>2043</v>
      </c>
      <c r="D4" s="41">
        <v>715.72</v>
      </c>
      <c r="E4" s="41">
        <v>311.88</v>
      </c>
      <c r="F4" s="41">
        <v>403.84</v>
      </c>
    </row>
    <row r="5" s="23" customFormat="true" ht="30" customHeight="true" spans="1:6">
      <c r="A5" s="42" t="s">
        <v>2127</v>
      </c>
      <c r="B5" s="42"/>
      <c r="C5" s="40" t="s">
        <v>2044</v>
      </c>
      <c r="D5" s="41">
        <v>390.58</v>
      </c>
      <c r="E5" s="41">
        <v>208.31</v>
      </c>
      <c r="F5" s="41">
        <v>182.27</v>
      </c>
    </row>
    <row r="6" s="23" customFormat="true" ht="30" customHeight="true" spans="1:6">
      <c r="A6" s="42" t="s">
        <v>2128</v>
      </c>
      <c r="B6" s="42"/>
      <c r="C6" s="40" t="s">
        <v>2045</v>
      </c>
      <c r="D6" s="41">
        <v>325.14</v>
      </c>
      <c r="E6" s="41">
        <v>103.57</v>
      </c>
      <c r="F6" s="41">
        <v>221.57</v>
      </c>
    </row>
    <row r="7" s="23" customFormat="true" ht="30" customHeight="true" spans="1:6">
      <c r="A7" s="43" t="s">
        <v>2129</v>
      </c>
      <c r="B7" s="43"/>
      <c r="C7" s="40" t="s">
        <v>2046</v>
      </c>
      <c r="D7" s="41">
        <v>22</v>
      </c>
      <c r="E7" s="41">
        <v>0</v>
      </c>
      <c r="F7" s="41">
        <v>22</v>
      </c>
    </row>
    <row r="8" s="23" customFormat="true" ht="30" customHeight="true" spans="1:6">
      <c r="A8" s="42" t="s">
        <v>2127</v>
      </c>
      <c r="B8" s="42"/>
      <c r="C8" s="40" t="s">
        <v>2047</v>
      </c>
      <c r="D8" s="41">
        <v>0</v>
      </c>
      <c r="E8" s="41">
        <v>0</v>
      </c>
      <c r="F8" s="41">
        <v>0</v>
      </c>
    </row>
    <row r="9" s="23" customFormat="true" ht="30" customHeight="true" spans="1:6">
      <c r="A9" s="42" t="s">
        <v>2128</v>
      </c>
      <c r="B9" s="42"/>
      <c r="C9" s="40" t="s">
        <v>2048</v>
      </c>
      <c r="D9" s="41">
        <v>22</v>
      </c>
      <c r="E9" s="41">
        <v>0</v>
      </c>
      <c r="F9" s="41">
        <v>22</v>
      </c>
    </row>
    <row r="10" s="24" customFormat="true" ht="41" customHeight="true" spans="1:6">
      <c r="A10" s="44" t="s">
        <v>2130</v>
      </c>
      <c r="B10" s="44"/>
      <c r="C10" s="44"/>
      <c r="D10" s="44"/>
      <c r="E10" s="44"/>
      <c r="F10" s="44"/>
    </row>
    <row r="13" s="22" customFormat="true" ht="18.75" spans="1:1">
      <c r="A13" s="45"/>
    </row>
    <row r="14" s="22" customFormat="true" ht="19" customHeight="true" spans="1:1">
      <c r="A14" s="46"/>
    </row>
    <row r="15" s="22" customFormat="true" ht="29" customHeight="true"/>
    <row r="16" s="22" customFormat="true" ht="29" customHeight="true"/>
    <row r="17" s="22" customFormat="true" ht="29" customHeight="true"/>
    <row r="18" s="22" customFormat="true" ht="29" customHeight="true"/>
    <row r="19" s="22" customFormat="true" ht="30" customHeight="true" spans="1:1">
      <c r="A19" s="46"/>
    </row>
  </sheetData>
  <mergeCells count="9">
    <mergeCell ref="A1:F1"/>
    <mergeCell ref="B2:F2"/>
    <mergeCell ref="A3:B3"/>
    <mergeCell ref="A5:B5"/>
    <mergeCell ref="A6:B6"/>
    <mergeCell ref="A7:B7"/>
    <mergeCell ref="A8:B8"/>
    <mergeCell ref="A9:B9"/>
    <mergeCell ref="A10:F10"/>
  </mergeCells>
  <printOptions horizontalCentered="true"/>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8"/>
  <sheetViews>
    <sheetView workbookViewId="0">
      <selection activeCell="A1" sqref="$A1:$XFD1"/>
    </sheetView>
  </sheetViews>
  <sheetFormatPr defaultColWidth="8.88333333333333" defaultRowHeight="13.5" outlineLevelRow="7" outlineLevelCol="5"/>
  <cols>
    <col min="1" max="1" width="8.88333333333333" style="22"/>
    <col min="2" max="6" width="24.2166666666667" style="22" customWidth="true"/>
    <col min="7" max="16384" width="8.88333333333333" style="22"/>
  </cols>
  <sheetData>
    <row r="1" s="22" customFormat="true" ht="26.25" spans="1:6">
      <c r="A1" s="25" t="s">
        <v>2131</v>
      </c>
      <c r="B1" s="26"/>
      <c r="C1" s="26"/>
      <c r="D1" s="26"/>
      <c r="E1" s="26"/>
      <c r="F1" s="26"/>
    </row>
    <row r="2" s="22" customFormat="true" ht="23" customHeight="true" spans="1:6">
      <c r="A2" s="27" t="s">
        <v>2036</v>
      </c>
      <c r="B2" s="27"/>
      <c r="C2" s="27"/>
      <c r="D2" s="27"/>
      <c r="E2" s="27"/>
      <c r="F2" s="27"/>
    </row>
    <row r="3" s="23" customFormat="true" ht="30" customHeight="true" spans="1:6">
      <c r="A3" s="28" t="s">
        <v>2132</v>
      </c>
      <c r="B3" s="29" t="s">
        <v>1996</v>
      </c>
      <c r="C3" s="29" t="s">
        <v>2133</v>
      </c>
      <c r="D3" s="29" t="s">
        <v>2134</v>
      </c>
      <c r="E3" s="29" t="s">
        <v>2135</v>
      </c>
      <c r="F3" s="29" t="s">
        <v>2136</v>
      </c>
    </row>
    <row r="4" s="23" customFormat="true" ht="72" spans="1:6">
      <c r="A4" s="30">
        <v>1</v>
      </c>
      <c r="B4" s="31" t="s">
        <v>2137</v>
      </c>
      <c r="C4" s="32" t="s">
        <v>2138</v>
      </c>
      <c r="D4" s="32" t="s">
        <v>2139</v>
      </c>
      <c r="E4" s="35" t="s">
        <v>2140</v>
      </c>
      <c r="F4" s="36">
        <v>7.27</v>
      </c>
    </row>
    <row r="5" s="23" customFormat="true" ht="45" customHeight="true" spans="1:6">
      <c r="A5" s="30">
        <v>2</v>
      </c>
      <c r="B5" s="31" t="s">
        <v>2141</v>
      </c>
      <c r="C5" s="33"/>
      <c r="D5" s="33"/>
      <c r="E5" s="35"/>
      <c r="F5" s="36">
        <v>7.28</v>
      </c>
    </row>
    <row r="6" s="23" customFormat="true" ht="45" customHeight="true" spans="1:6">
      <c r="A6" s="30">
        <v>3</v>
      </c>
      <c r="B6" s="31" t="s">
        <v>2142</v>
      </c>
      <c r="C6" s="34"/>
      <c r="D6" s="34"/>
      <c r="E6" s="35"/>
      <c r="F6" s="36">
        <v>5.56</v>
      </c>
    </row>
    <row r="7" s="24" customFormat="true" ht="54" spans="1:6">
      <c r="A7" s="30">
        <v>4</v>
      </c>
      <c r="B7" s="31" t="s">
        <v>2143</v>
      </c>
      <c r="C7" s="32" t="s">
        <v>2144</v>
      </c>
      <c r="D7" s="32" t="s">
        <v>2145</v>
      </c>
      <c r="E7" s="35"/>
      <c r="F7" s="36">
        <v>1</v>
      </c>
    </row>
    <row r="8" ht="54" spans="1:6">
      <c r="A8" s="30">
        <v>5</v>
      </c>
      <c r="B8" s="31" t="s">
        <v>2146</v>
      </c>
      <c r="C8" s="34"/>
      <c r="D8" s="34"/>
      <c r="E8" s="35"/>
      <c r="F8" s="36">
        <v>0.89</v>
      </c>
    </row>
  </sheetData>
  <mergeCells count="7">
    <mergeCell ref="A1:F1"/>
    <mergeCell ref="A2:F2"/>
    <mergeCell ref="C4:C6"/>
    <mergeCell ref="C7:C8"/>
    <mergeCell ref="D4:D6"/>
    <mergeCell ref="D7:D8"/>
    <mergeCell ref="E4:E8"/>
  </mergeCells>
  <printOptions horizontalCentered="true"/>
  <pageMargins left="0.709027777777778" right="0.709027777777778" top="0.75" bottom="0.75" header="0.309027777777778" footer="0.309027777777778"/>
  <pageSetup paperSize="9" fitToHeight="200" orientation="landscape"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J197"/>
  <sheetViews>
    <sheetView workbookViewId="0">
      <selection activeCell="E7" sqref="E7"/>
    </sheetView>
  </sheetViews>
  <sheetFormatPr defaultColWidth="8" defaultRowHeight="13.5"/>
  <cols>
    <col min="1" max="1" width="25.3833333333333" style="14"/>
    <col min="2" max="2" width="51.75" style="14" customWidth="true"/>
    <col min="3" max="5" width="20.6333333333333" style="14" customWidth="true"/>
    <col min="6" max="6" width="14.3333333333333" style="14" customWidth="true"/>
    <col min="7" max="7" width="20.6333333333333" style="14" customWidth="true"/>
    <col min="8" max="9" width="13.3333333333333" style="14" customWidth="true"/>
    <col min="10" max="10" width="15.4416666666667" style="14" customWidth="true"/>
    <col min="11" max="16384" width="8" style="11"/>
  </cols>
  <sheetData>
    <row r="2" s="11" customFormat="true" ht="39" customHeight="true" spans="1:10">
      <c r="A2" s="15" t="s">
        <v>2147</v>
      </c>
      <c r="B2" s="15"/>
      <c r="C2" s="15"/>
      <c r="D2" s="15"/>
      <c r="E2" s="15"/>
      <c r="F2" s="15"/>
      <c r="G2" s="15"/>
      <c r="H2" s="15"/>
      <c r="I2" s="15"/>
      <c r="J2" s="15"/>
    </row>
    <row r="3" s="11" customFormat="true" ht="23" customHeight="true" spans="1:10">
      <c r="A3" s="16"/>
      <c r="B3" s="14"/>
      <c r="C3" s="14"/>
      <c r="D3" s="14"/>
      <c r="E3" s="14"/>
      <c r="F3" s="14"/>
      <c r="G3" s="14"/>
      <c r="H3" s="14"/>
      <c r="I3" s="14"/>
      <c r="J3" s="14"/>
    </row>
    <row r="4" s="12" customFormat="true" ht="44.25" customHeight="true" spans="1:10">
      <c r="A4" s="17" t="s">
        <v>2148</v>
      </c>
      <c r="B4" s="17" t="s">
        <v>2149</v>
      </c>
      <c r="C4" s="17" t="s">
        <v>2150</v>
      </c>
      <c r="D4" s="17" t="s">
        <v>2151</v>
      </c>
      <c r="E4" s="17" t="s">
        <v>2152</v>
      </c>
      <c r="F4" s="17" t="s">
        <v>2153</v>
      </c>
      <c r="G4" s="17" t="s">
        <v>2154</v>
      </c>
      <c r="H4" s="17" t="s">
        <v>2155</v>
      </c>
      <c r="I4" s="17" t="s">
        <v>2156</v>
      </c>
      <c r="J4" s="17" t="s">
        <v>2157</v>
      </c>
    </row>
    <row r="5" s="11" customFormat="true" ht="18" spans="1:10">
      <c r="A5" s="18">
        <v>1</v>
      </c>
      <c r="B5" s="18">
        <v>2</v>
      </c>
      <c r="C5" s="18">
        <v>3</v>
      </c>
      <c r="D5" s="18">
        <v>4</v>
      </c>
      <c r="E5" s="18">
        <v>5</v>
      </c>
      <c r="F5" s="18">
        <v>6</v>
      </c>
      <c r="G5" s="18">
        <v>7</v>
      </c>
      <c r="H5" s="18">
        <v>8</v>
      </c>
      <c r="I5" s="18">
        <v>9</v>
      </c>
      <c r="J5" s="18">
        <v>10</v>
      </c>
    </row>
    <row r="6" s="11" customFormat="true" ht="18" spans="1:10">
      <c r="A6" s="19" t="s">
        <v>2158</v>
      </c>
      <c r="B6" s="19"/>
      <c r="C6" s="19"/>
      <c r="D6" s="19"/>
      <c r="E6" s="18"/>
      <c r="F6" s="18"/>
      <c r="G6" s="18"/>
      <c r="H6" s="18"/>
      <c r="I6" s="18"/>
      <c r="J6" s="18"/>
    </row>
    <row r="7" s="11" customFormat="true" ht="360" spans="1:10">
      <c r="A7" s="20" t="s">
        <v>2159</v>
      </c>
      <c r="B7" s="20" t="s">
        <v>2160</v>
      </c>
      <c r="C7" s="20"/>
      <c r="D7" s="20"/>
      <c r="E7" s="18"/>
      <c r="F7" s="18"/>
      <c r="G7" s="18"/>
      <c r="H7" s="18"/>
      <c r="I7" s="18"/>
      <c r="J7" s="18"/>
    </row>
    <row r="8" s="11" customFormat="true" ht="18" spans="1:10">
      <c r="A8" s="20"/>
      <c r="B8" s="20"/>
      <c r="C8" s="20" t="s">
        <v>2161</v>
      </c>
      <c r="D8" s="20" t="s">
        <v>2162</v>
      </c>
      <c r="E8" s="18" t="s">
        <v>2162</v>
      </c>
      <c r="F8" s="18" t="s">
        <v>2162</v>
      </c>
      <c r="G8" s="18" t="s">
        <v>2162</v>
      </c>
      <c r="H8" s="18" t="s">
        <v>2162</v>
      </c>
      <c r="I8" s="18" t="s">
        <v>2162</v>
      </c>
      <c r="J8" s="18" t="s">
        <v>2162</v>
      </c>
    </row>
    <row r="9" s="13" customFormat="true" ht="18" spans="1:10">
      <c r="A9" s="20"/>
      <c r="B9" s="20"/>
      <c r="C9" s="20" t="s">
        <v>2162</v>
      </c>
      <c r="D9" s="20" t="s">
        <v>2163</v>
      </c>
      <c r="E9" s="18" t="s">
        <v>2162</v>
      </c>
      <c r="F9" s="18" t="s">
        <v>2162</v>
      </c>
      <c r="G9" s="18" t="s">
        <v>2162</v>
      </c>
      <c r="H9" s="18" t="s">
        <v>2162</v>
      </c>
      <c r="I9" s="18" t="s">
        <v>2162</v>
      </c>
      <c r="J9" s="18" t="s">
        <v>2162</v>
      </c>
    </row>
    <row r="10" s="11" customFormat="true" ht="36" spans="1:10">
      <c r="A10" s="20"/>
      <c r="B10" s="20"/>
      <c r="C10" s="20" t="s">
        <v>2162</v>
      </c>
      <c r="D10" s="20" t="s">
        <v>2162</v>
      </c>
      <c r="E10" s="18" t="s">
        <v>2164</v>
      </c>
      <c r="F10" s="18" t="s">
        <v>2165</v>
      </c>
      <c r="G10" s="18" t="s">
        <v>2166</v>
      </c>
      <c r="H10" s="18" t="s">
        <v>2167</v>
      </c>
      <c r="I10" s="18" t="s">
        <v>2168</v>
      </c>
      <c r="J10" s="18" t="s">
        <v>2169</v>
      </c>
    </row>
    <row r="11" s="11" customFormat="true" ht="72" spans="1:10">
      <c r="A11" s="20"/>
      <c r="B11" s="20"/>
      <c r="C11" s="20" t="s">
        <v>2162</v>
      </c>
      <c r="D11" s="20" t="s">
        <v>2162</v>
      </c>
      <c r="E11" s="18" t="s">
        <v>2170</v>
      </c>
      <c r="F11" s="18" t="s">
        <v>2171</v>
      </c>
      <c r="G11" s="18" t="s">
        <v>2172</v>
      </c>
      <c r="H11" s="18" t="s">
        <v>2173</v>
      </c>
      <c r="I11" s="18" t="s">
        <v>2168</v>
      </c>
      <c r="J11" s="18" t="s">
        <v>2174</v>
      </c>
    </row>
    <row r="12" s="11" customFormat="true" ht="72" spans="1:10">
      <c r="A12" s="21"/>
      <c r="B12" s="21"/>
      <c r="C12" s="21" t="s">
        <v>2162</v>
      </c>
      <c r="D12" s="21" t="s">
        <v>2162</v>
      </c>
      <c r="E12" s="21" t="s">
        <v>2175</v>
      </c>
      <c r="F12" s="21" t="s">
        <v>2171</v>
      </c>
      <c r="G12" s="21" t="s">
        <v>2176</v>
      </c>
      <c r="H12" s="21" t="s">
        <v>2173</v>
      </c>
      <c r="I12" s="21" t="s">
        <v>2168</v>
      </c>
      <c r="J12" s="21" t="s">
        <v>2177</v>
      </c>
    </row>
    <row r="13" s="11" customFormat="true" ht="18" spans="1:10">
      <c r="A13" s="21"/>
      <c r="B13" s="21"/>
      <c r="C13" s="21" t="s">
        <v>2162</v>
      </c>
      <c r="D13" s="21" t="s">
        <v>2178</v>
      </c>
      <c r="E13" s="21" t="s">
        <v>2162</v>
      </c>
      <c r="F13" s="21" t="s">
        <v>2162</v>
      </c>
      <c r="G13" s="21" t="s">
        <v>2162</v>
      </c>
      <c r="H13" s="21" t="s">
        <v>2162</v>
      </c>
      <c r="I13" s="21" t="s">
        <v>2162</v>
      </c>
      <c r="J13" s="21" t="s">
        <v>2162</v>
      </c>
    </row>
    <row r="14" s="11" customFormat="true" ht="54" spans="1:10">
      <c r="A14" s="21"/>
      <c r="B14" s="21"/>
      <c r="C14" s="21" t="s">
        <v>2162</v>
      </c>
      <c r="D14" s="21" t="s">
        <v>2162</v>
      </c>
      <c r="E14" s="21" t="s">
        <v>2179</v>
      </c>
      <c r="F14" s="21" t="s">
        <v>2165</v>
      </c>
      <c r="G14" s="21" t="s">
        <v>2180</v>
      </c>
      <c r="H14" s="21" t="s">
        <v>2181</v>
      </c>
      <c r="I14" s="21" t="s">
        <v>2168</v>
      </c>
      <c r="J14" s="21" t="s">
        <v>2182</v>
      </c>
    </row>
    <row r="15" s="11" customFormat="true" ht="18" spans="1:10">
      <c r="A15" s="21"/>
      <c r="B15" s="21"/>
      <c r="C15" s="21" t="s">
        <v>2162</v>
      </c>
      <c r="D15" s="21" t="s">
        <v>2183</v>
      </c>
      <c r="E15" s="21" t="s">
        <v>2162</v>
      </c>
      <c r="F15" s="21" t="s">
        <v>2162</v>
      </c>
      <c r="G15" s="21" t="s">
        <v>2162</v>
      </c>
      <c r="H15" s="21" t="s">
        <v>2162</v>
      </c>
      <c r="I15" s="21" t="s">
        <v>2162</v>
      </c>
      <c r="J15" s="21" t="s">
        <v>2162</v>
      </c>
    </row>
    <row r="16" s="11" customFormat="true" ht="54" spans="1:10">
      <c r="A16" s="21"/>
      <c r="B16" s="21"/>
      <c r="C16" s="21" t="s">
        <v>2162</v>
      </c>
      <c r="D16" s="21" t="s">
        <v>2162</v>
      </c>
      <c r="E16" s="21" t="s">
        <v>2184</v>
      </c>
      <c r="F16" s="21" t="s">
        <v>2185</v>
      </c>
      <c r="G16" s="21" t="s">
        <v>2186</v>
      </c>
      <c r="H16" s="21" t="s">
        <v>2187</v>
      </c>
      <c r="I16" s="21" t="s">
        <v>2168</v>
      </c>
      <c r="J16" s="21" t="s">
        <v>2188</v>
      </c>
    </row>
    <row r="17" s="11" customFormat="true" ht="18" spans="1:10">
      <c r="A17" s="21"/>
      <c r="B17" s="21"/>
      <c r="C17" s="21" t="s">
        <v>2162</v>
      </c>
      <c r="D17" s="21" t="s">
        <v>2189</v>
      </c>
      <c r="E17" s="21" t="s">
        <v>2162</v>
      </c>
      <c r="F17" s="21" t="s">
        <v>2162</v>
      </c>
      <c r="G17" s="21" t="s">
        <v>2162</v>
      </c>
      <c r="H17" s="21" t="s">
        <v>2162</v>
      </c>
      <c r="I17" s="21" t="s">
        <v>2162</v>
      </c>
      <c r="J17" s="21" t="s">
        <v>2162</v>
      </c>
    </row>
    <row r="18" s="11" customFormat="true" ht="72" spans="1:10">
      <c r="A18" s="21"/>
      <c r="B18" s="21"/>
      <c r="C18" s="21" t="s">
        <v>2162</v>
      </c>
      <c r="D18" s="21" t="s">
        <v>2162</v>
      </c>
      <c r="E18" s="21" t="s">
        <v>2190</v>
      </c>
      <c r="F18" s="21" t="s">
        <v>2165</v>
      </c>
      <c r="G18" s="21" t="s">
        <v>2191</v>
      </c>
      <c r="H18" s="21" t="s">
        <v>2192</v>
      </c>
      <c r="I18" s="21" t="s">
        <v>2168</v>
      </c>
      <c r="J18" s="21" t="s">
        <v>2193</v>
      </c>
    </row>
    <row r="19" s="11" customFormat="true" ht="18" spans="1:10">
      <c r="A19" s="21"/>
      <c r="B19" s="21"/>
      <c r="C19" s="21" t="s">
        <v>2194</v>
      </c>
      <c r="D19" s="21" t="s">
        <v>2162</v>
      </c>
      <c r="E19" s="21" t="s">
        <v>2162</v>
      </c>
      <c r="F19" s="21" t="s">
        <v>2162</v>
      </c>
      <c r="G19" s="21" t="s">
        <v>2162</v>
      </c>
      <c r="H19" s="21" t="s">
        <v>2162</v>
      </c>
      <c r="I19" s="21" t="s">
        <v>2162</v>
      </c>
      <c r="J19" s="21" t="s">
        <v>2162</v>
      </c>
    </row>
    <row r="20" s="11" customFormat="true" ht="18" spans="1:10">
      <c r="A20" s="21"/>
      <c r="B20" s="21"/>
      <c r="C20" s="21" t="s">
        <v>2162</v>
      </c>
      <c r="D20" s="21" t="s">
        <v>2195</v>
      </c>
      <c r="E20" s="21" t="s">
        <v>2162</v>
      </c>
      <c r="F20" s="21" t="s">
        <v>2162</v>
      </c>
      <c r="G20" s="21" t="s">
        <v>2162</v>
      </c>
      <c r="H20" s="21" t="s">
        <v>2162</v>
      </c>
      <c r="I20" s="21" t="s">
        <v>2162</v>
      </c>
      <c r="J20" s="21" t="s">
        <v>2162</v>
      </c>
    </row>
    <row r="21" s="11" customFormat="true" ht="54" spans="1:10">
      <c r="A21" s="21"/>
      <c r="B21" s="21"/>
      <c r="C21" s="21" t="s">
        <v>2162</v>
      </c>
      <c r="D21" s="21" t="s">
        <v>2162</v>
      </c>
      <c r="E21" s="21" t="s">
        <v>2196</v>
      </c>
      <c r="F21" s="21" t="s">
        <v>2165</v>
      </c>
      <c r="G21" s="21" t="s">
        <v>2197</v>
      </c>
      <c r="H21" s="21" t="s">
        <v>2198</v>
      </c>
      <c r="I21" s="21" t="s">
        <v>2168</v>
      </c>
      <c r="J21" s="21" t="s">
        <v>2199</v>
      </c>
    </row>
    <row r="22" s="11" customFormat="true" ht="54" spans="1:10">
      <c r="A22" s="21"/>
      <c r="B22" s="21"/>
      <c r="C22" s="21" t="s">
        <v>2162</v>
      </c>
      <c r="D22" s="21" t="s">
        <v>2162</v>
      </c>
      <c r="E22" s="21" t="s">
        <v>2200</v>
      </c>
      <c r="F22" s="21" t="s">
        <v>2171</v>
      </c>
      <c r="G22" s="21" t="s">
        <v>2201</v>
      </c>
      <c r="H22" s="21" t="s">
        <v>2181</v>
      </c>
      <c r="I22" s="21" t="s">
        <v>2202</v>
      </c>
      <c r="J22" s="21" t="s">
        <v>2200</v>
      </c>
    </row>
    <row r="23" s="11" customFormat="true" ht="18" spans="1:10">
      <c r="A23" s="21"/>
      <c r="B23" s="21"/>
      <c r="C23" s="21" t="s">
        <v>2162</v>
      </c>
      <c r="D23" s="21" t="s">
        <v>2203</v>
      </c>
      <c r="E23" s="21" t="s">
        <v>2162</v>
      </c>
      <c r="F23" s="21" t="s">
        <v>2162</v>
      </c>
      <c r="G23" s="21" t="s">
        <v>2162</v>
      </c>
      <c r="H23" s="21" t="s">
        <v>2162</v>
      </c>
      <c r="I23" s="21" t="s">
        <v>2162</v>
      </c>
      <c r="J23" s="21" t="s">
        <v>2162</v>
      </c>
    </row>
    <row r="24" s="11" customFormat="true" ht="18" spans="1:10">
      <c r="A24" s="21"/>
      <c r="B24" s="21"/>
      <c r="C24" s="21" t="s">
        <v>2204</v>
      </c>
      <c r="D24" s="21" t="s">
        <v>2162</v>
      </c>
      <c r="E24" s="21" t="s">
        <v>2162</v>
      </c>
      <c r="F24" s="21" t="s">
        <v>2162</v>
      </c>
      <c r="G24" s="21" t="s">
        <v>2162</v>
      </c>
      <c r="H24" s="21" t="s">
        <v>2162</v>
      </c>
      <c r="I24" s="21" t="s">
        <v>2162</v>
      </c>
      <c r="J24" s="21" t="s">
        <v>2162</v>
      </c>
    </row>
    <row r="25" s="11" customFormat="true" ht="36" spans="1:10">
      <c r="A25" s="21"/>
      <c r="B25" s="21"/>
      <c r="C25" s="21" t="s">
        <v>2162</v>
      </c>
      <c r="D25" s="21" t="s">
        <v>2205</v>
      </c>
      <c r="E25" s="21" t="s">
        <v>2162</v>
      </c>
      <c r="F25" s="21" t="s">
        <v>2162</v>
      </c>
      <c r="G25" s="21" t="s">
        <v>2162</v>
      </c>
      <c r="H25" s="21" t="s">
        <v>2162</v>
      </c>
      <c r="I25" s="21" t="s">
        <v>2162</v>
      </c>
      <c r="J25" s="21" t="s">
        <v>2162</v>
      </c>
    </row>
    <row r="26" s="11" customFormat="true" ht="72" spans="1:10">
      <c r="A26" s="21"/>
      <c r="B26" s="21"/>
      <c r="C26" s="21" t="s">
        <v>2162</v>
      </c>
      <c r="D26" s="21" t="s">
        <v>2162</v>
      </c>
      <c r="E26" s="21" t="s">
        <v>2206</v>
      </c>
      <c r="F26" s="21" t="s">
        <v>2165</v>
      </c>
      <c r="G26" s="21" t="s">
        <v>2180</v>
      </c>
      <c r="H26" s="21" t="s">
        <v>2181</v>
      </c>
      <c r="I26" s="21" t="s">
        <v>2202</v>
      </c>
      <c r="J26" s="21" t="s">
        <v>2207</v>
      </c>
    </row>
    <row r="27" s="11" customFormat="true" ht="36" spans="1:10">
      <c r="A27" s="21" t="s">
        <v>2208</v>
      </c>
      <c r="B27" s="21" t="s">
        <v>2162</v>
      </c>
      <c r="C27" s="21"/>
      <c r="D27" s="21"/>
      <c r="E27" s="21"/>
      <c r="F27" s="21"/>
      <c r="G27" s="21"/>
      <c r="H27" s="21"/>
      <c r="I27" s="21"/>
      <c r="J27" s="21"/>
    </row>
    <row r="28" s="11" customFormat="true" ht="216" spans="1:10">
      <c r="A28" s="21" t="s">
        <v>2209</v>
      </c>
      <c r="B28" s="21" t="s">
        <v>2210</v>
      </c>
      <c r="C28" s="21" t="s">
        <v>2162</v>
      </c>
      <c r="D28" s="21" t="s">
        <v>2162</v>
      </c>
      <c r="E28" s="21" t="s">
        <v>2162</v>
      </c>
      <c r="F28" s="21" t="s">
        <v>2162</v>
      </c>
      <c r="G28" s="21" t="s">
        <v>2162</v>
      </c>
      <c r="H28" s="21" t="s">
        <v>2162</v>
      </c>
      <c r="I28" s="21" t="s">
        <v>2162</v>
      </c>
      <c r="J28" s="21" t="s">
        <v>2162</v>
      </c>
    </row>
    <row r="29" s="11" customFormat="true" ht="18" spans="1:10">
      <c r="A29" s="21"/>
      <c r="B29" s="21"/>
      <c r="C29" s="21" t="s">
        <v>2161</v>
      </c>
      <c r="D29" s="21" t="s">
        <v>2162</v>
      </c>
      <c r="E29" s="21" t="s">
        <v>2162</v>
      </c>
      <c r="F29" s="21" t="s">
        <v>2162</v>
      </c>
      <c r="G29" s="21" t="s">
        <v>2162</v>
      </c>
      <c r="H29" s="21" t="s">
        <v>2162</v>
      </c>
      <c r="I29" s="21" t="s">
        <v>2162</v>
      </c>
      <c r="J29" s="21" t="s">
        <v>2162</v>
      </c>
    </row>
    <row r="30" s="11" customFormat="true" ht="18" spans="1:10">
      <c r="A30" s="21"/>
      <c r="B30" s="21"/>
      <c r="C30" s="21" t="s">
        <v>2162</v>
      </c>
      <c r="D30" s="21" t="s">
        <v>2163</v>
      </c>
      <c r="E30" s="21" t="s">
        <v>2162</v>
      </c>
      <c r="F30" s="21" t="s">
        <v>2162</v>
      </c>
      <c r="G30" s="21" t="s">
        <v>2162</v>
      </c>
      <c r="H30" s="21" t="s">
        <v>2162</v>
      </c>
      <c r="I30" s="21" t="s">
        <v>2162</v>
      </c>
      <c r="J30" s="21" t="s">
        <v>2162</v>
      </c>
    </row>
    <row r="31" s="11" customFormat="true" ht="180" spans="1:10">
      <c r="A31" s="21"/>
      <c r="B31" s="21"/>
      <c r="C31" s="21" t="s">
        <v>2162</v>
      </c>
      <c r="D31" s="21" t="s">
        <v>2162</v>
      </c>
      <c r="E31" s="21" t="s">
        <v>2211</v>
      </c>
      <c r="F31" s="21" t="s">
        <v>2171</v>
      </c>
      <c r="G31" s="21" t="s">
        <v>2176</v>
      </c>
      <c r="H31" s="21" t="s">
        <v>2181</v>
      </c>
      <c r="I31" s="21" t="s">
        <v>2168</v>
      </c>
      <c r="J31" s="21" t="s">
        <v>2212</v>
      </c>
    </row>
    <row r="32" s="11" customFormat="true" ht="18" spans="1:10">
      <c r="A32" s="21"/>
      <c r="B32" s="21"/>
      <c r="C32" s="21" t="s">
        <v>2162</v>
      </c>
      <c r="D32" s="21" t="s">
        <v>2178</v>
      </c>
      <c r="E32" s="21" t="s">
        <v>2162</v>
      </c>
      <c r="F32" s="21" t="s">
        <v>2162</v>
      </c>
      <c r="G32" s="21" t="s">
        <v>2162</v>
      </c>
      <c r="H32" s="21" t="s">
        <v>2162</v>
      </c>
      <c r="I32" s="21" t="s">
        <v>2162</v>
      </c>
      <c r="J32" s="21" t="s">
        <v>2162</v>
      </c>
    </row>
    <row r="33" s="11" customFormat="true" ht="72" spans="1:10">
      <c r="A33" s="21"/>
      <c r="B33" s="21"/>
      <c r="C33" s="21" t="s">
        <v>2162</v>
      </c>
      <c r="D33" s="21" t="s">
        <v>2162</v>
      </c>
      <c r="E33" s="21" t="s">
        <v>2213</v>
      </c>
      <c r="F33" s="21" t="s">
        <v>2171</v>
      </c>
      <c r="G33" s="21" t="s">
        <v>2176</v>
      </c>
      <c r="H33" s="21" t="s">
        <v>2181</v>
      </c>
      <c r="I33" s="21" t="s">
        <v>2202</v>
      </c>
      <c r="J33" s="21" t="s">
        <v>2214</v>
      </c>
    </row>
    <row r="34" s="11" customFormat="true" ht="18" spans="1:10">
      <c r="A34" s="21"/>
      <c r="B34" s="21"/>
      <c r="C34" s="21" t="s">
        <v>2162</v>
      </c>
      <c r="D34" s="21" t="s">
        <v>2183</v>
      </c>
      <c r="E34" s="21" t="s">
        <v>2162</v>
      </c>
      <c r="F34" s="21" t="s">
        <v>2162</v>
      </c>
      <c r="G34" s="21" t="s">
        <v>2162</v>
      </c>
      <c r="H34" s="21" t="s">
        <v>2162</v>
      </c>
      <c r="I34" s="21" t="s">
        <v>2162</v>
      </c>
      <c r="J34" s="21" t="s">
        <v>2162</v>
      </c>
    </row>
    <row r="35" s="11" customFormat="true" ht="126" spans="1:10">
      <c r="A35" s="21"/>
      <c r="B35" s="21"/>
      <c r="C35" s="21" t="s">
        <v>2162</v>
      </c>
      <c r="D35" s="21" t="s">
        <v>2162</v>
      </c>
      <c r="E35" s="21" t="s">
        <v>2215</v>
      </c>
      <c r="F35" s="21" t="s">
        <v>2165</v>
      </c>
      <c r="G35" s="21" t="s">
        <v>2180</v>
      </c>
      <c r="H35" s="21" t="s">
        <v>2181</v>
      </c>
      <c r="I35" s="21" t="s">
        <v>2168</v>
      </c>
      <c r="J35" s="21" t="s">
        <v>2216</v>
      </c>
    </row>
    <row r="36" s="11" customFormat="true" ht="18" spans="1:10">
      <c r="A36" s="21"/>
      <c r="B36" s="21"/>
      <c r="C36" s="21" t="s">
        <v>2194</v>
      </c>
      <c r="D36" s="21" t="s">
        <v>2162</v>
      </c>
      <c r="E36" s="21" t="s">
        <v>2162</v>
      </c>
      <c r="F36" s="21" t="s">
        <v>2162</v>
      </c>
      <c r="G36" s="21" t="s">
        <v>2162</v>
      </c>
      <c r="H36" s="21" t="s">
        <v>2162</v>
      </c>
      <c r="I36" s="21" t="s">
        <v>2162</v>
      </c>
      <c r="J36" s="21" t="s">
        <v>2162</v>
      </c>
    </row>
    <row r="37" s="11" customFormat="true" ht="18" spans="1:10">
      <c r="A37" s="21"/>
      <c r="B37" s="21"/>
      <c r="C37" s="21" t="s">
        <v>2162</v>
      </c>
      <c r="D37" s="21" t="s">
        <v>2217</v>
      </c>
      <c r="E37" s="21" t="s">
        <v>2162</v>
      </c>
      <c r="F37" s="21" t="s">
        <v>2162</v>
      </c>
      <c r="G37" s="21" t="s">
        <v>2162</v>
      </c>
      <c r="H37" s="21" t="s">
        <v>2162</v>
      </c>
      <c r="I37" s="21" t="s">
        <v>2162</v>
      </c>
      <c r="J37" s="21" t="s">
        <v>2162</v>
      </c>
    </row>
    <row r="38" s="11" customFormat="true" ht="126" spans="1:10">
      <c r="A38" s="21"/>
      <c r="B38" s="21"/>
      <c r="C38" s="21" t="s">
        <v>2162</v>
      </c>
      <c r="D38" s="21" t="s">
        <v>2162</v>
      </c>
      <c r="E38" s="21" t="s">
        <v>2218</v>
      </c>
      <c r="F38" s="21" t="s">
        <v>2171</v>
      </c>
      <c r="G38" s="21" t="s">
        <v>2219</v>
      </c>
      <c r="H38" s="21" t="s">
        <v>2181</v>
      </c>
      <c r="I38" s="21" t="s">
        <v>2202</v>
      </c>
      <c r="J38" s="21" t="s">
        <v>2220</v>
      </c>
    </row>
    <row r="39" s="11" customFormat="true" ht="18" spans="1:10">
      <c r="A39" s="21"/>
      <c r="B39" s="21"/>
      <c r="C39" s="21" t="s">
        <v>2204</v>
      </c>
      <c r="D39" s="21" t="s">
        <v>2162</v>
      </c>
      <c r="E39" s="21" t="s">
        <v>2162</v>
      </c>
      <c r="F39" s="21" t="s">
        <v>2162</v>
      </c>
      <c r="G39" s="21" t="s">
        <v>2162</v>
      </c>
      <c r="H39" s="21" t="s">
        <v>2162</v>
      </c>
      <c r="I39" s="21" t="s">
        <v>2162</v>
      </c>
      <c r="J39" s="21" t="s">
        <v>2162</v>
      </c>
    </row>
    <row r="40" s="11" customFormat="true" ht="36" spans="1:10">
      <c r="A40" s="21"/>
      <c r="B40" s="21"/>
      <c r="C40" s="21" t="s">
        <v>2162</v>
      </c>
      <c r="D40" s="21" t="s">
        <v>2205</v>
      </c>
      <c r="E40" s="21" t="s">
        <v>2162</v>
      </c>
      <c r="F40" s="21" t="s">
        <v>2162</v>
      </c>
      <c r="G40" s="21" t="s">
        <v>2162</v>
      </c>
      <c r="H40" s="21" t="s">
        <v>2162</v>
      </c>
      <c r="I40" s="21" t="s">
        <v>2162</v>
      </c>
      <c r="J40" s="21" t="s">
        <v>2162</v>
      </c>
    </row>
    <row r="41" s="11" customFormat="true" ht="108" spans="1:10">
      <c r="A41" s="21"/>
      <c r="B41" s="21"/>
      <c r="C41" s="21" t="s">
        <v>2162</v>
      </c>
      <c r="D41" s="21" t="s">
        <v>2162</v>
      </c>
      <c r="E41" s="21" t="s">
        <v>2221</v>
      </c>
      <c r="F41" s="21" t="s">
        <v>2165</v>
      </c>
      <c r="G41" s="21" t="s">
        <v>2222</v>
      </c>
      <c r="H41" s="21" t="s">
        <v>2181</v>
      </c>
      <c r="I41" s="21" t="s">
        <v>2202</v>
      </c>
      <c r="J41" s="21" t="s">
        <v>2223</v>
      </c>
    </row>
    <row r="42" s="11" customFormat="true" ht="198" spans="1:10">
      <c r="A42" s="21" t="s">
        <v>2224</v>
      </c>
      <c r="B42" s="21" t="s">
        <v>2225</v>
      </c>
      <c r="C42" s="21"/>
      <c r="D42" s="21"/>
      <c r="E42" s="21"/>
      <c r="F42" s="21"/>
      <c r="G42" s="21"/>
      <c r="H42" s="21"/>
      <c r="I42" s="21"/>
      <c r="J42" s="21"/>
    </row>
    <row r="43" s="11" customFormat="true" ht="18" spans="1:10">
      <c r="A43" s="21"/>
      <c r="B43" s="21"/>
      <c r="C43" s="21" t="s">
        <v>2161</v>
      </c>
      <c r="D43" s="21" t="s">
        <v>2162</v>
      </c>
      <c r="E43" s="21" t="s">
        <v>2162</v>
      </c>
      <c r="F43" s="21" t="s">
        <v>2162</v>
      </c>
      <c r="G43" s="21" t="s">
        <v>2162</v>
      </c>
      <c r="H43" s="21" t="s">
        <v>2162</v>
      </c>
      <c r="I43" s="21" t="s">
        <v>2162</v>
      </c>
      <c r="J43" s="21" t="s">
        <v>2162</v>
      </c>
    </row>
    <row r="44" s="11" customFormat="true" ht="18" spans="1:10">
      <c r="A44" s="21"/>
      <c r="B44" s="21"/>
      <c r="C44" s="21" t="s">
        <v>2162</v>
      </c>
      <c r="D44" s="21" t="s">
        <v>2163</v>
      </c>
      <c r="E44" s="21" t="s">
        <v>2162</v>
      </c>
      <c r="F44" s="21" t="s">
        <v>2162</v>
      </c>
      <c r="G44" s="21" t="s">
        <v>2162</v>
      </c>
      <c r="H44" s="21" t="s">
        <v>2162</v>
      </c>
      <c r="I44" s="21" t="s">
        <v>2162</v>
      </c>
      <c r="J44" s="21" t="s">
        <v>2162</v>
      </c>
    </row>
    <row r="45" s="11" customFormat="true" ht="180" spans="1:10">
      <c r="A45" s="21"/>
      <c r="B45" s="21"/>
      <c r="C45" s="21" t="s">
        <v>2162</v>
      </c>
      <c r="D45" s="21" t="s">
        <v>2162</v>
      </c>
      <c r="E45" s="21" t="s">
        <v>2211</v>
      </c>
      <c r="F45" s="21" t="s">
        <v>2171</v>
      </c>
      <c r="G45" s="21" t="s">
        <v>2176</v>
      </c>
      <c r="H45" s="21" t="s">
        <v>2181</v>
      </c>
      <c r="I45" s="21" t="s">
        <v>2168</v>
      </c>
      <c r="J45" s="21" t="s">
        <v>2212</v>
      </c>
    </row>
    <row r="46" s="11" customFormat="true" ht="18" spans="1:10">
      <c r="A46" s="21"/>
      <c r="B46" s="21"/>
      <c r="C46" s="21" t="s">
        <v>2162</v>
      </c>
      <c r="D46" s="21" t="s">
        <v>2178</v>
      </c>
      <c r="E46" s="21" t="s">
        <v>2162</v>
      </c>
      <c r="F46" s="21" t="s">
        <v>2162</v>
      </c>
      <c r="G46" s="21" t="s">
        <v>2162</v>
      </c>
      <c r="H46" s="21" t="s">
        <v>2162</v>
      </c>
      <c r="I46" s="21" t="s">
        <v>2162</v>
      </c>
      <c r="J46" s="21" t="s">
        <v>2162</v>
      </c>
    </row>
    <row r="47" s="11" customFormat="true" ht="54" spans="1:10">
      <c r="A47" s="21"/>
      <c r="B47" s="21"/>
      <c r="C47" s="21" t="s">
        <v>2162</v>
      </c>
      <c r="D47" s="21" t="s">
        <v>2162</v>
      </c>
      <c r="E47" s="21" t="s">
        <v>2226</v>
      </c>
      <c r="F47" s="21" t="s">
        <v>2171</v>
      </c>
      <c r="G47" s="21" t="s">
        <v>2176</v>
      </c>
      <c r="H47" s="21" t="s">
        <v>2181</v>
      </c>
      <c r="I47" s="21" t="s">
        <v>2202</v>
      </c>
      <c r="J47" s="21" t="s">
        <v>2227</v>
      </c>
    </row>
    <row r="48" s="11" customFormat="true" ht="18" spans="1:10">
      <c r="A48" s="21"/>
      <c r="B48" s="21"/>
      <c r="C48" s="21" t="s">
        <v>2162</v>
      </c>
      <c r="D48" s="21" t="s">
        <v>2183</v>
      </c>
      <c r="E48" s="21" t="s">
        <v>2162</v>
      </c>
      <c r="F48" s="21" t="s">
        <v>2162</v>
      </c>
      <c r="G48" s="21" t="s">
        <v>2162</v>
      </c>
      <c r="H48" s="21" t="s">
        <v>2162</v>
      </c>
      <c r="I48" s="21" t="s">
        <v>2162</v>
      </c>
      <c r="J48" s="21" t="s">
        <v>2162</v>
      </c>
    </row>
    <row r="49" s="11" customFormat="true" ht="126" spans="1:10">
      <c r="A49" s="21"/>
      <c r="B49" s="21"/>
      <c r="C49" s="21" t="s">
        <v>2162</v>
      </c>
      <c r="D49" s="21" t="s">
        <v>2162</v>
      </c>
      <c r="E49" s="21" t="s">
        <v>2215</v>
      </c>
      <c r="F49" s="21" t="s">
        <v>2165</v>
      </c>
      <c r="G49" s="21" t="s">
        <v>2180</v>
      </c>
      <c r="H49" s="21" t="s">
        <v>2181</v>
      </c>
      <c r="I49" s="21" t="s">
        <v>2168</v>
      </c>
      <c r="J49" s="21" t="s">
        <v>2216</v>
      </c>
    </row>
    <row r="50" s="11" customFormat="true" ht="18" spans="1:10">
      <c r="A50" s="21"/>
      <c r="B50" s="21"/>
      <c r="C50" s="21" t="s">
        <v>2194</v>
      </c>
      <c r="D50" s="21" t="s">
        <v>2162</v>
      </c>
      <c r="E50" s="21" t="s">
        <v>2162</v>
      </c>
      <c r="F50" s="21" t="s">
        <v>2162</v>
      </c>
      <c r="G50" s="21" t="s">
        <v>2162</v>
      </c>
      <c r="H50" s="21" t="s">
        <v>2162</v>
      </c>
      <c r="I50" s="21" t="s">
        <v>2162</v>
      </c>
      <c r="J50" s="21" t="s">
        <v>2162</v>
      </c>
    </row>
    <row r="51" s="11" customFormat="true" ht="18" spans="1:10">
      <c r="A51" s="21"/>
      <c r="B51" s="21"/>
      <c r="C51" s="21" t="s">
        <v>2162</v>
      </c>
      <c r="D51" s="21" t="s">
        <v>2217</v>
      </c>
      <c r="E51" s="21" t="s">
        <v>2162</v>
      </c>
      <c r="F51" s="21" t="s">
        <v>2162</v>
      </c>
      <c r="G51" s="21" t="s">
        <v>2162</v>
      </c>
      <c r="H51" s="21" t="s">
        <v>2162</v>
      </c>
      <c r="I51" s="21" t="s">
        <v>2162</v>
      </c>
      <c r="J51" s="21" t="s">
        <v>2162</v>
      </c>
    </row>
    <row r="52" s="11" customFormat="true" ht="126" spans="1:10">
      <c r="A52" s="21"/>
      <c r="B52" s="21"/>
      <c r="C52" s="21" t="s">
        <v>2162</v>
      </c>
      <c r="D52" s="21" t="s">
        <v>2162</v>
      </c>
      <c r="E52" s="21" t="s">
        <v>2228</v>
      </c>
      <c r="F52" s="21" t="s">
        <v>2171</v>
      </c>
      <c r="G52" s="21" t="s">
        <v>2219</v>
      </c>
      <c r="H52" s="21" t="s">
        <v>2181</v>
      </c>
      <c r="I52" s="21" t="s">
        <v>2202</v>
      </c>
      <c r="J52" s="21" t="s">
        <v>2220</v>
      </c>
    </row>
    <row r="53" s="11" customFormat="true" ht="18" spans="1:10">
      <c r="A53" s="21"/>
      <c r="B53" s="21"/>
      <c r="C53" s="21" t="s">
        <v>2204</v>
      </c>
      <c r="D53" s="21" t="s">
        <v>2162</v>
      </c>
      <c r="E53" s="21" t="s">
        <v>2162</v>
      </c>
      <c r="F53" s="21" t="s">
        <v>2162</v>
      </c>
      <c r="G53" s="21" t="s">
        <v>2162</v>
      </c>
      <c r="H53" s="21" t="s">
        <v>2162</v>
      </c>
      <c r="I53" s="21" t="s">
        <v>2162</v>
      </c>
      <c r="J53" s="21" t="s">
        <v>2162</v>
      </c>
    </row>
    <row r="54" s="11" customFormat="true" ht="36" spans="1:10">
      <c r="A54" s="21"/>
      <c r="B54" s="21"/>
      <c r="C54" s="21" t="s">
        <v>2162</v>
      </c>
      <c r="D54" s="21" t="s">
        <v>2205</v>
      </c>
      <c r="E54" s="21" t="s">
        <v>2162</v>
      </c>
      <c r="F54" s="21" t="s">
        <v>2162</v>
      </c>
      <c r="G54" s="21" t="s">
        <v>2162</v>
      </c>
      <c r="H54" s="21" t="s">
        <v>2162</v>
      </c>
      <c r="I54" s="21" t="s">
        <v>2162</v>
      </c>
      <c r="J54" s="21" t="s">
        <v>2162</v>
      </c>
    </row>
    <row r="55" s="11" customFormat="true" ht="108" spans="1:10">
      <c r="A55" s="21"/>
      <c r="B55" s="21"/>
      <c r="C55" s="21" t="s">
        <v>2162</v>
      </c>
      <c r="D55" s="21" t="s">
        <v>2162</v>
      </c>
      <c r="E55" s="21" t="s">
        <v>2221</v>
      </c>
      <c r="F55" s="21" t="s">
        <v>2165</v>
      </c>
      <c r="G55" s="21" t="s">
        <v>2222</v>
      </c>
      <c r="H55" s="21" t="s">
        <v>2181</v>
      </c>
      <c r="I55" s="21" t="s">
        <v>2168</v>
      </c>
      <c r="J55" s="21" t="s">
        <v>2223</v>
      </c>
    </row>
    <row r="56" s="11" customFormat="true" ht="18" spans="1:10">
      <c r="A56" s="21" t="s">
        <v>2229</v>
      </c>
      <c r="B56" s="21"/>
      <c r="C56" s="21"/>
      <c r="D56" s="21"/>
      <c r="E56" s="21"/>
      <c r="F56" s="21"/>
      <c r="G56" s="21"/>
      <c r="H56" s="21"/>
      <c r="I56" s="21"/>
      <c r="J56" s="21"/>
    </row>
    <row r="57" s="11" customFormat="true" ht="252" spans="1:10">
      <c r="A57" s="21" t="s">
        <v>2230</v>
      </c>
      <c r="B57" s="21" t="s">
        <v>2231</v>
      </c>
      <c r="C57" s="21"/>
      <c r="D57" s="21"/>
      <c r="E57" s="21"/>
      <c r="F57" s="21"/>
      <c r="G57" s="21"/>
      <c r="H57" s="21"/>
      <c r="I57" s="21"/>
      <c r="J57" s="21"/>
    </row>
    <row r="58" s="11" customFormat="true" ht="18" spans="1:10">
      <c r="A58" s="21"/>
      <c r="B58" s="21"/>
      <c r="C58" s="21" t="s">
        <v>2161</v>
      </c>
      <c r="D58" s="21" t="s">
        <v>2162</v>
      </c>
      <c r="E58" s="21" t="s">
        <v>2162</v>
      </c>
      <c r="F58" s="21" t="s">
        <v>2162</v>
      </c>
      <c r="G58" s="21" t="s">
        <v>2162</v>
      </c>
      <c r="H58" s="21" t="s">
        <v>2162</v>
      </c>
      <c r="I58" s="21" t="s">
        <v>2162</v>
      </c>
      <c r="J58" s="21" t="s">
        <v>2162</v>
      </c>
    </row>
    <row r="59" s="11" customFormat="true" ht="18" spans="1:10">
      <c r="A59" s="21"/>
      <c r="B59" s="21"/>
      <c r="C59" s="21" t="s">
        <v>2162</v>
      </c>
      <c r="D59" s="21" t="s">
        <v>2163</v>
      </c>
      <c r="E59" s="21" t="s">
        <v>2162</v>
      </c>
      <c r="F59" s="21" t="s">
        <v>2162</v>
      </c>
      <c r="G59" s="21" t="s">
        <v>2162</v>
      </c>
      <c r="H59" s="21" t="s">
        <v>2162</v>
      </c>
      <c r="I59" s="21" t="s">
        <v>2162</v>
      </c>
      <c r="J59" s="21" t="s">
        <v>2162</v>
      </c>
    </row>
    <row r="60" s="11" customFormat="true" ht="36" spans="1:10">
      <c r="A60" s="21"/>
      <c r="B60" s="21"/>
      <c r="C60" s="21" t="s">
        <v>2162</v>
      </c>
      <c r="D60" s="21" t="s">
        <v>2162</v>
      </c>
      <c r="E60" s="21" t="s">
        <v>2232</v>
      </c>
      <c r="F60" s="21" t="s">
        <v>2171</v>
      </c>
      <c r="G60" s="21" t="s">
        <v>2233</v>
      </c>
      <c r="H60" s="21" t="s">
        <v>2234</v>
      </c>
      <c r="I60" s="21" t="s">
        <v>2168</v>
      </c>
      <c r="J60" s="21" t="s">
        <v>2235</v>
      </c>
    </row>
    <row r="61" s="11" customFormat="true" ht="162" spans="1:10">
      <c r="A61" s="21"/>
      <c r="B61" s="21"/>
      <c r="C61" s="21" t="s">
        <v>2162</v>
      </c>
      <c r="D61" s="21" t="s">
        <v>2162</v>
      </c>
      <c r="E61" s="21" t="s">
        <v>2236</v>
      </c>
      <c r="F61" s="21" t="s">
        <v>2171</v>
      </c>
      <c r="G61" s="21" t="s">
        <v>2176</v>
      </c>
      <c r="H61" s="21" t="s">
        <v>2181</v>
      </c>
      <c r="I61" s="21" t="s">
        <v>2168</v>
      </c>
      <c r="J61" s="21" t="s">
        <v>2237</v>
      </c>
    </row>
    <row r="62" s="11" customFormat="true" ht="162" spans="1:10">
      <c r="A62" s="21"/>
      <c r="B62" s="21"/>
      <c r="C62" s="21" t="s">
        <v>2162</v>
      </c>
      <c r="D62" s="21" t="s">
        <v>2162</v>
      </c>
      <c r="E62" s="21" t="s">
        <v>2238</v>
      </c>
      <c r="F62" s="21" t="s">
        <v>2171</v>
      </c>
      <c r="G62" s="21" t="s">
        <v>2176</v>
      </c>
      <c r="H62" s="21" t="s">
        <v>2181</v>
      </c>
      <c r="I62" s="21" t="s">
        <v>2168</v>
      </c>
      <c r="J62" s="21" t="s">
        <v>2239</v>
      </c>
    </row>
    <row r="63" s="11" customFormat="true" ht="54" spans="1:10">
      <c r="A63" s="21"/>
      <c r="B63" s="21"/>
      <c r="C63" s="21" t="s">
        <v>2162</v>
      </c>
      <c r="D63" s="21" t="s">
        <v>2162</v>
      </c>
      <c r="E63" s="21" t="s">
        <v>2240</v>
      </c>
      <c r="F63" s="21" t="s">
        <v>2171</v>
      </c>
      <c r="G63" s="21" t="s">
        <v>2241</v>
      </c>
      <c r="H63" s="21" t="s">
        <v>2234</v>
      </c>
      <c r="I63" s="21" t="s">
        <v>2168</v>
      </c>
      <c r="J63" s="21" t="s">
        <v>2242</v>
      </c>
    </row>
    <row r="64" s="11" customFormat="true" ht="54" spans="1:10">
      <c r="A64" s="21"/>
      <c r="B64" s="21"/>
      <c r="C64" s="21" t="s">
        <v>2162</v>
      </c>
      <c r="D64" s="21" t="s">
        <v>2162</v>
      </c>
      <c r="E64" s="21" t="s">
        <v>2243</v>
      </c>
      <c r="F64" s="21" t="s">
        <v>2171</v>
      </c>
      <c r="G64" s="21" t="s">
        <v>2244</v>
      </c>
      <c r="H64" s="21" t="s">
        <v>2234</v>
      </c>
      <c r="I64" s="21" t="s">
        <v>2168</v>
      </c>
      <c r="J64" s="21" t="s">
        <v>2245</v>
      </c>
    </row>
    <row r="65" s="11" customFormat="true" ht="54" spans="1:10">
      <c r="A65" s="21"/>
      <c r="B65" s="21"/>
      <c r="C65" s="21" t="s">
        <v>2162</v>
      </c>
      <c r="D65" s="21" t="s">
        <v>2162</v>
      </c>
      <c r="E65" s="21" t="s">
        <v>2246</v>
      </c>
      <c r="F65" s="21" t="s">
        <v>2171</v>
      </c>
      <c r="G65" s="21" t="s">
        <v>2247</v>
      </c>
      <c r="H65" s="21" t="s">
        <v>2234</v>
      </c>
      <c r="I65" s="21" t="s">
        <v>2168</v>
      </c>
      <c r="J65" s="21" t="s">
        <v>2248</v>
      </c>
    </row>
    <row r="66" s="11" customFormat="true" ht="18" spans="1:10">
      <c r="A66" s="21"/>
      <c r="B66" s="21"/>
      <c r="C66" s="21" t="s">
        <v>2162</v>
      </c>
      <c r="D66" s="21" t="s">
        <v>2178</v>
      </c>
      <c r="E66" s="21" t="s">
        <v>2162</v>
      </c>
      <c r="F66" s="21" t="s">
        <v>2162</v>
      </c>
      <c r="G66" s="21" t="s">
        <v>2162</v>
      </c>
      <c r="H66" s="21" t="s">
        <v>2162</v>
      </c>
      <c r="I66" s="21" t="s">
        <v>2162</v>
      </c>
      <c r="J66" s="21" t="s">
        <v>2162</v>
      </c>
    </row>
    <row r="67" s="11" customFormat="true" ht="144" spans="1:10">
      <c r="A67" s="21"/>
      <c r="B67" s="21"/>
      <c r="C67" s="21" t="s">
        <v>2162</v>
      </c>
      <c r="D67" s="21" t="s">
        <v>2162</v>
      </c>
      <c r="E67" s="21" t="s">
        <v>2249</v>
      </c>
      <c r="F67" s="21" t="s">
        <v>2171</v>
      </c>
      <c r="G67" s="21" t="s">
        <v>2176</v>
      </c>
      <c r="H67" s="21" t="s">
        <v>2181</v>
      </c>
      <c r="I67" s="21" t="s">
        <v>2168</v>
      </c>
      <c r="J67" s="21" t="s">
        <v>2250</v>
      </c>
    </row>
    <row r="68" s="11" customFormat="true" ht="18" spans="1:10">
      <c r="A68" s="21"/>
      <c r="B68" s="21"/>
      <c r="C68" s="21" t="s">
        <v>2194</v>
      </c>
      <c r="D68" s="21" t="s">
        <v>2162</v>
      </c>
      <c r="E68" s="21" t="s">
        <v>2162</v>
      </c>
      <c r="F68" s="21" t="s">
        <v>2162</v>
      </c>
      <c r="G68" s="21" t="s">
        <v>2162</v>
      </c>
      <c r="H68" s="21" t="s">
        <v>2162</v>
      </c>
      <c r="I68" s="21" t="s">
        <v>2162</v>
      </c>
      <c r="J68" s="21" t="s">
        <v>2162</v>
      </c>
    </row>
    <row r="69" s="11" customFormat="true" ht="18" spans="1:10">
      <c r="A69" s="21"/>
      <c r="B69" s="21"/>
      <c r="C69" s="21" t="s">
        <v>2162</v>
      </c>
      <c r="D69" s="21" t="s">
        <v>2195</v>
      </c>
      <c r="E69" s="21" t="s">
        <v>2162</v>
      </c>
      <c r="F69" s="21" t="s">
        <v>2162</v>
      </c>
      <c r="G69" s="21" t="s">
        <v>2162</v>
      </c>
      <c r="H69" s="21" t="s">
        <v>2162</v>
      </c>
      <c r="I69" s="21" t="s">
        <v>2162</v>
      </c>
      <c r="J69" s="21" t="s">
        <v>2162</v>
      </c>
    </row>
    <row r="70" s="11" customFormat="true" ht="54" spans="1:10">
      <c r="A70" s="21"/>
      <c r="B70" s="21"/>
      <c r="C70" s="21" t="s">
        <v>2162</v>
      </c>
      <c r="D70" s="21" t="s">
        <v>2162</v>
      </c>
      <c r="E70" s="21" t="s">
        <v>2251</v>
      </c>
      <c r="F70" s="21" t="s">
        <v>2165</v>
      </c>
      <c r="G70" s="21" t="s">
        <v>2176</v>
      </c>
      <c r="H70" s="21" t="s">
        <v>2252</v>
      </c>
      <c r="I70" s="21" t="s">
        <v>2168</v>
      </c>
      <c r="J70" s="21" t="s">
        <v>2253</v>
      </c>
    </row>
    <row r="71" s="11" customFormat="true" ht="18" spans="1:10">
      <c r="A71" s="21"/>
      <c r="B71" s="21"/>
      <c r="C71" s="21" t="s">
        <v>2204</v>
      </c>
      <c r="D71" s="21" t="s">
        <v>2162</v>
      </c>
      <c r="E71" s="21" t="s">
        <v>2162</v>
      </c>
      <c r="F71" s="21" t="s">
        <v>2162</v>
      </c>
      <c r="G71" s="21" t="s">
        <v>2162</v>
      </c>
      <c r="H71" s="21" t="s">
        <v>2162</v>
      </c>
      <c r="I71" s="21" t="s">
        <v>2162</v>
      </c>
      <c r="J71" s="21" t="s">
        <v>2162</v>
      </c>
    </row>
    <row r="72" s="11" customFormat="true" ht="36" spans="1:10">
      <c r="A72" s="21"/>
      <c r="B72" s="21"/>
      <c r="C72" s="21" t="s">
        <v>2162</v>
      </c>
      <c r="D72" s="21" t="s">
        <v>2205</v>
      </c>
      <c r="E72" s="21" t="s">
        <v>2162</v>
      </c>
      <c r="F72" s="21" t="s">
        <v>2162</v>
      </c>
      <c r="G72" s="21" t="s">
        <v>2162</v>
      </c>
      <c r="H72" s="21" t="s">
        <v>2162</v>
      </c>
      <c r="I72" s="21" t="s">
        <v>2162</v>
      </c>
      <c r="J72" s="21" t="s">
        <v>2162</v>
      </c>
    </row>
    <row r="73" s="11" customFormat="true" ht="180" spans="1:10">
      <c r="A73" s="21"/>
      <c r="B73" s="21"/>
      <c r="C73" s="21" t="s">
        <v>2162</v>
      </c>
      <c r="D73" s="21" t="s">
        <v>2162</v>
      </c>
      <c r="E73" s="21" t="s">
        <v>2254</v>
      </c>
      <c r="F73" s="21" t="s">
        <v>2165</v>
      </c>
      <c r="G73" s="21" t="s">
        <v>2180</v>
      </c>
      <c r="H73" s="21" t="s">
        <v>2181</v>
      </c>
      <c r="I73" s="21" t="s">
        <v>2168</v>
      </c>
      <c r="J73" s="21" t="s">
        <v>2255</v>
      </c>
    </row>
    <row r="74" s="11" customFormat="true" ht="36" spans="1:10">
      <c r="A74" s="21" t="s">
        <v>2256</v>
      </c>
      <c r="B74" s="21" t="s">
        <v>2162</v>
      </c>
      <c r="C74" s="21"/>
      <c r="D74" s="21"/>
      <c r="E74" s="21"/>
      <c r="F74" s="21"/>
      <c r="G74" s="21"/>
      <c r="H74" s="21"/>
      <c r="I74" s="21"/>
      <c r="J74" s="21"/>
    </row>
    <row r="75" s="11" customFormat="true" ht="360" spans="1:10">
      <c r="A75" s="21" t="s">
        <v>2257</v>
      </c>
      <c r="B75" s="21" t="s">
        <v>2258</v>
      </c>
      <c r="C75" s="21" t="s">
        <v>2162</v>
      </c>
      <c r="D75" s="21" t="s">
        <v>2162</v>
      </c>
      <c r="E75" s="21" t="s">
        <v>2162</v>
      </c>
      <c r="F75" s="21" t="s">
        <v>2162</v>
      </c>
      <c r="G75" s="21" t="s">
        <v>2162</v>
      </c>
      <c r="H75" s="21" t="s">
        <v>2162</v>
      </c>
      <c r="I75" s="21" t="s">
        <v>2162</v>
      </c>
      <c r="J75" s="21" t="s">
        <v>2162</v>
      </c>
    </row>
    <row r="76" s="11" customFormat="true" ht="18" spans="1:10">
      <c r="A76" s="21"/>
      <c r="B76" s="21"/>
      <c r="C76" s="21" t="s">
        <v>2161</v>
      </c>
      <c r="D76" s="21" t="s">
        <v>2162</v>
      </c>
      <c r="E76" s="21" t="s">
        <v>2162</v>
      </c>
      <c r="F76" s="21" t="s">
        <v>2162</v>
      </c>
      <c r="G76" s="21" t="s">
        <v>2162</v>
      </c>
      <c r="H76" s="21" t="s">
        <v>2162</v>
      </c>
      <c r="I76" s="21" t="s">
        <v>2162</v>
      </c>
      <c r="J76" s="21" t="s">
        <v>2162</v>
      </c>
    </row>
    <row r="77" s="11" customFormat="true" ht="18" spans="1:10">
      <c r="A77" s="21"/>
      <c r="B77" s="21"/>
      <c r="C77" s="21" t="s">
        <v>2162</v>
      </c>
      <c r="D77" s="21" t="s">
        <v>2163</v>
      </c>
      <c r="E77" s="21" t="s">
        <v>2162</v>
      </c>
      <c r="F77" s="21" t="s">
        <v>2162</v>
      </c>
      <c r="G77" s="21" t="s">
        <v>2162</v>
      </c>
      <c r="H77" s="21" t="s">
        <v>2162</v>
      </c>
      <c r="I77" s="21" t="s">
        <v>2162</v>
      </c>
      <c r="J77" s="21" t="s">
        <v>2162</v>
      </c>
    </row>
    <row r="78" s="11" customFormat="true" ht="54" spans="1:10">
      <c r="A78" s="21"/>
      <c r="B78" s="21"/>
      <c r="C78" s="21" t="s">
        <v>2162</v>
      </c>
      <c r="D78" s="21" t="s">
        <v>2162</v>
      </c>
      <c r="E78" s="21" t="s">
        <v>2259</v>
      </c>
      <c r="F78" s="21" t="s">
        <v>2171</v>
      </c>
      <c r="G78" s="21" t="s">
        <v>2260</v>
      </c>
      <c r="H78" s="21" t="s">
        <v>2261</v>
      </c>
      <c r="I78" s="21" t="s">
        <v>2168</v>
      </c>
      <c r="J78" s="21" t="s">
        <v>2262</v>
      </c>
    </row>
    <row r="79" s="11" customFormat="true" ht="72" spans="1:10">
      <c r="A79" s="21"/>
      <c r="B79" s="21"/>
      <c r="C79" s="21" t="s">
        <v>2162</v>
      </c>
      <c r="D79" s="21" t="s">
        <v>2162</v>
      </c>
      <c r="E79" s="21" t="s">
        <v>2263</v>
      </c>
      <c r="F79" s="21" t="s">
        <v>2171</v>
      </c>
      <c r="G79" s="21" t="s">
        <v>2264</v>
      </c>
      <c r="H79" s="21" t="s">
        <v>2265</v>
      </c>
      <c r="I79" s="21" t="s">
        <v>2168</v>
      </c>
      <c r="J79" s="21" t="s">
        <v>2266</v>
      </c>
    </row>
    <row r="80" s="11" customFormat="true" ht="108" spans="1:10">
      <c r="A80" s="21"/>
      <c r="B80" s="21"/>
      <c r="C80" s="21" t="s">
        <v>2162</v>
      </c>
      <c r="D80" s="21" t="s">
        <v>2162</v>
      </c>
      <c r="E80" s="21" t="s">
        <v>2267</v>
      </c>
      <c r="F80" s="21" t="s">
        <v>2171</v>
      </c>
      <c r="G80" s="21" t="s">
        <v>2268</v>
      </c>
      <c r="H80" s="21" t="s">
        <v>2167</v>
      </c>
      <c r="I80" s="21" t="s">
        <v>2168</v>
      </c>
      <c r="J80" s="21" t="s">
        <v>2269</v>
      </c>
    </row>
    <row r="81" s="11" customFormat="true" ht="90" spans="1:10">
      <c r="A81" s="21"/>
      <c r="B81" s="21"/>
      <c r="C81" s="21" t="s">
        <v>2162</v>
      </c>
      <c r="D81" s="21" t="s">
        <v>2162</v>
      </c>
      <c r="E81" s="21" t="s">
        <v>2270</v>
      </c>
      <c r="F81" s="21" t="s">
        <v>2171</v>
      </c>
      <c r="G81" s="21" t="s">
        <v>2271</v>
      </c>
      <c r="H81" s="21" t="s">
        <v>2192</v>
      </c>
      <c r="I81" s="21" t="s">
        <v>2168</v>
      </c>
      <c r="J81" s="21" t="s">
        <v>2272</v>
      </c>
    </row>
    <row r="82" s="11" customFormat="true" ht="72" spans="1:10">
      <c r="A82" s="21"/>
      <c r="B82" s="21"/>
      <c r="C82" s="21" t="s">
        <v>2162</v>
      </c>
      <c r="D82" s="21" t="s">
        <v>2162</v>
      </c>
      <c r="E82" s="21" t="s">
        <v>2273</v>
      </c>
      <c r="F82" s="21" t="s">
        <v>2171</v>
      </c>
      <c r="G82" s="21" t="s">
        <v>2274</v>
      </c>
      <c r="H82" s="21" t="s">
        <v>2192</v>
      </c>
      <c r="I82" s="21" t="s">
        <v>2168</v>
      </c>
      <c r="J82" s="21" t="s">
        <v>2275</v>
      </c>
    </row>
    <row r="83" s="11" customFormat="true" ht="162" spans="1:10">
      <c r="A83" s="21"/>
      <c r="B83" s="21"/>
      <c r="C83" s="21" t="s">
        <v>2162</v>
      </c>
      <c r="D83" s="21" t="s">
        <v>2162</v>
      </c>
      <c r="E83" s="21" t="s">
        <v>2276</v>
      </c>
      <c r="F83" s="21" t="s">
        <v>2165</v>
      </c>
      <c r="G83" s="21" t="s">
        <v>2277</v>
      </c>
      <c r="H83" s="21" t="s">
        <v>2252</v>
      </c>
      <c r="I83" s="21" t="s">
        <v>2168</v>
      </c>
      <c r="J83" s="21" t="s">
        <v>2278</v>
      </c>
    </row>
    <row r="84" s="11" customFormat="true" ht="72" spans="1:10">
      <c r="A84" s="21"/>
      <c r="B84" s="21"/>
      <c r="C84" s="21" t="s">
        <v>2162</v>
      </c>
      <c r="D84" s="21" t="s">
        <v>2162</v>
      </c>
      <c r="E84" s="21" t="s">
        <v>2279</v>
      </c>
      <c r="F84" s="21" t="s">
        <v>2171</v>
      </c>
      <c r="G84" s="21" t="s">
        <v>2280</v>
      </c>
      <c r="H84" s="21" t="s">
        <v>2167</v>
      </c>
      <c r="I84" s="21" t="s">
        <v>2168</v>
      </c>
      <c r="J84" s="21" t="s">
        <v>2281</v>
      </c>
    </row>
    <row r="85" s="11" customFormat="true" ht="72" spans="1:10">
      <c r="A85" s="21"/>
      <c r="B85" s="21"/>
      <c r="C85" s="21" t="s">
        <v>2162</v>
      </c>
      <c r="D85" s="21" t="s">
        <v>2162</v>
      </c>
      <c r="E85" s="21" t="s">
        <v>2282</v>
      </c>
      <c r="F85" s="21" t="s">
        <v>2171</v>
      </c>
      <c r="G85" s="21" t="s">
        <v>2176</v>
      </c>
      <c r="H85" s="21" t="s">
        <v>2181</v>
      </c>
      <c r="I85" s="21" t="s">
        <v>2168</v>
      </c>
      <c r="J85" s="21" t="s">
        <v>2283</v>
      </c>
    </row>
    <row r="86" s="11" customFormat="true" ht="72" spans="1:10">
      <c r="A86" s="21"/>
      <c r="B86" s="21"/>
      <c r="C86" s="21" t="s">
        <v>2162</v>
      </c>
      <c r="D86" s="21" t="s">
        <v>2162</v>
      </c>
      <c r="E86" s="21" t="s">
        <v>2284</v>
      </c>
      <c r="F86" s="21" t="s">
        <v>2171</v>
      </c>
      <c r="G86" s="21" t="s">
        <v>2176</v>
      </c>
      <c r="H86" s="21" t="s">
        <v>2181</v>
      </c>
      <c r="I86" s="21" t="s">
        <v>2168</v>
      </c>
      <c r="J86" s="21" t="s">
        <v>2285</v>
      </c>
    </row>
    <row r="87" s="11" customFormat="true" ht="72" spans="1:10">
      <c r="A87" s="21"/>
      <c r="B87" s="21"/>
      <c r="C87" s="21" t="s">
        <v>2162</v>
      </c>
      <c r="D87" s="21" t="s">
        <v>2162</v>
      </c>
      <c r="E87" s="21" t="s">
        <v>2286</v>
      </c>
      <c r="F87" s="21" t="s">
        <v>2171</v>
      </c>
      <c r="G87" s="21" t="s">
        <v>2176</v>
      </c>
      <c r="H87" s="21" t="s">
        <v>2181</v>
      </c>
      <c r="I87" s="21" t="s">
        <v>2168</v>
      </c>
      <c r="J87" s="21" t="s">
        <v>2287</v>
      </c>
    </row>
    <row r="88" s="11" customFormat="true" ht="18" spans="1:10">
      <c r="A88" s="21"/>
      <c r="B88" s="21"/>
      <c r="C88" s="21" t="s">
        <v>2162</v>
      </c>
      <c r="D88" s="21" t="s">
        <v>2183</v>
      </c>
      <c r="E88" s="21" t="s">
        <v>2162</v>
      </c>
      <c r="F88" s="21" t="s">
        <v>2162</v>
      </c>
      <c r="G88" s="21" t="s">
        <v>2162</v>
      </c>
      <c r="H88" s="21" t="s">
        <v>2162</v>
      </c>
      <c r="I88" s="21" t="s">
        <v>2162</v>
      </c>
      <c r="J88" s="21" t="s">
        <v>2162</v>
      </c>
    </row>
    <row r="89" s="11" customFormat="true" ht="54" spans="1:10">
      <c r="A89" s="21"/>
      <c r="B89" s="21"/>
      <c r="C89" s="21" t="s">
        <v>2162</v>
      </c>
      <c r="D89" s="21" t="s">
        <v>2162</v>
      </c>
      <c r="E89" s="21" t="s">
        <v>2288</v>
      </c>
      <c r="F89" s="21" t="s">
        <v>2165</v>
      </c>
      <c r="G89" s="21" t="s">
        <v>2289</v>
      </c>
      <c r="H89" s="21" t="s">
        <v>2290</v>
      </c>
      <c r="I89" s="21" t="s">
        <v>2168</v>
      </c>
      <c r="J89" s="21" t="s">
        <v>2291</v>
      </c>
    </row>
    <row r="90" s="11" customFormat="true" ht="54" spans="1:10">
      <c r="A90" s="21"/>
      <c r="B90" s="21"/>
      <c r="C90" s="21" t="s">
        <v>2162</v>
      </c>
      <c r="D90" s="21" t="s">
        <v>2162</v>
      </c>
      <c r="E90" s="21" t="s">
        <v>2292</v>
      </c>
      <c r="F90" s="21" t="s">
        <v>2185</v>
      </c>
      <c r="G90" s="21" t="s">
        <v>2293</v>
      </c>
      <c r="H90" s="21" t="s">
        <v>2290</v>
      </c>
      <c r="I90" s="21" t="s">
        <v>2168</v>
      </c>
      <c r="J90" s="21" t="s">
        <v>2294</v>
      </c>
    </row>
    <row r="91" s="11" customFormat="true" ht="54" spans="1:10">
      <c r="A91" s="21"/>
      <c r="B91" s="21"/>
      <c r="C91" s="21" t="s">
        <v>2162</v>
      </c>
      <c r="D91" s="21" t="s">
        <v>2162</v>
      </c>
      <c r="E91" s="21" t="s">
        <v>2295</v>
      </c>
      <c r="F91" s="21" t="s">
        <v>2185</v>
      </c>
      <c r="G91" s="21" t="s">
        <v>2296</v>
      </c>
      <c r="H91" s="21" t="s">
        <v>2290</v>
      </c>
      <c r="I91" s="21" t="s">
        <v>2168</v>
      </c>
      <c r="J91" s="21" t="s">
        <v>2297</v>
      </c>
    </row>
    <row r="92" s="11" customFormat="true" ht="54" spans="1:10">
      <c r="A92" s="21"/>
      <c r="B92" s="21"/>
      <c r="C92" s="21" t="s">
        <v>2162</v>
      </c>
      <c r="D92" s="21" t="s">
        <v>2162</v>
      </c>
      <c r="E92" s="21" t="s">
        <v>2298</v>
      </c>
      <c r="F92" s="21" t="s">
        <v>2165</v>
      </c>
      <c r="G92" s="21" t="s">
        <v>2299</v>
      </c>
      <c r="H92" s="21" t="s">
        <v>2290</v>
      </c>
      <c r="I92" s="21" t="s">
        <v>2168</v>
      </c>
      <c r="J92" s="21" t="s">
        <v>2300</v>
      </c>
    </row>
    <row r="93" s="11" customFormat="true" ht="18" spans="1:10">
      <c r="A93" s="21"/>
      <c r="B93" s="21"/>
      <c r="C93" s="21" t="s">
        <v>2194</v>
      </c>
      <c r="D93" s="21" t="s">
        <v>2162</v>
      </c>
      <c r="E93" s="21" t="s">
        <v>2162</v>
      </c>
      <c r="F93" s="21" t="s">
        <v>2162</v>
      </c>
      <c r="G93" s="21" t="s">
        <v>2162</v>
      </c>
      <c r="H93" s="21" t="s">
        <v>2162</v>
      </c>
      <c r="I93" s="21" t="s">
        <v>2162</v>
      </c>
      <c r="J93" s="21" t="s">
        <v>2162</v>
      </c>
    </row>
    <row r="94" s="11" customFormat="true" ht="18" spans="1:10">
      <c r="A94" s="21"/>
      <c r="B94" s="21"/>
      <c r="C94" s="21" t="s">
        <v>2162</v>
      </c>
      <c r="D94" s="21" t="s">
        <v>2217</v>
      </c>
      <c r="E94" s="21" t="s">
        <v>2162</v>
      </c>
      <c r="F94" s="21" t="s">
        <v>2162</v>
      </c>
      <c r="G94" s="21" t="s">
        <v>2162</v>
      </c>
      <c r="H94" s="21" t="s">
        <v>2162</v>
      </c>
      <c r="I94" s="21" t="s">
        <v>2162</v>
      </c>
      <c r="J94" s="21" t="s">
        <v>2162</v>
      </c>
    </row>
    <row r="95" s="11" customFormat="true" ht="90" spans="1:10">
      <c r="A95" s="21"/>
      <c r="B95" s="21"/>
      <c r="C95" s="21" t="s">
        <v>2162</v>
      </c>
      <c r="D95" s="21" t="s">
        <v>2162</v>
      </c>
      <c r="E95" s="21" t="s">
        <v>2301</v>
      </c>
      <c r="F95" s="21" t="s">
        <v>2165</v>
      </c>
      <c r="G95" s="21" t="s">
        <v>2302</v>
      </c>
      <c r="H95" s="21" t="s">
        <v>2303</v>
      </c>
      <c r="I95" s="21" t="s">
        <v>2168</v>
      </c>
      <c r="J95" s="21" t="s">
        <v>2304</v>
      </c>
    </row>
    <row r="96" s="11" customFormat="true" ht="90" spans="1:10">
      <c r="A96" s="21"/>
      <c r="B96" s="21"/>
      <c r="C96" s="21" t="s">
        <v>2162</v>
      </c>
      <c r="D96" s="21" t="s">
        <v>2162</v>
      </c>
      <c r="E96" s="21" t="s">
        <v>2305</v>
      </c>
      <c r="F96" s="21" t="s">
        <v>2165</v>
      </c>
      <c r="G96" s="21" t="s">
        <v>2306</v>
      </c>
      <c r="H96" s="21" t="s">
        <v>2303</v>
      </c>
      <c r="I96" s="21" t="s">
        <v>2168</v>
      </c>
      <c r="J96" s="21" t="s">
        <v>2307</v>
      </c>
    </row>
    <row r="97" s="11" customFormat="true" ht="126" spans="1:10">
      <c r="A97" s="21"/>
      <c r="B97" s="21"/>
      <c r="C97" s="21" t="s">
        <v>2162</v>
      </c>
      <c r="D97" s="21" t="s">
        <v>2162</v>
      </c>
      <c r="E97" s="21" t="s">
        <v>2308</v>
      </c>
      <c r="F97" s="21" t="s">
        <v>2165</v>
      </c>
      <c r="G97" s="21" t="s">
        <v>2309</v>
      </c>
      <c r="H97" s="21" t="s">
        <v>2181</v>
      </c>
      <c r="I97" s="21" t="s">
        <v>2168</v>
      </c>
      <c r="J97" s="21" t="s">
        <v>2310</v>
      </c>
    </row>
    <row r="98" s="11" customFormat="true" ht="126" spans="1:10">
      <c r="A98" s="21"/>
      <c r="B98" s="21"/>
      <c r="C98" s="21" t="s">
        <v>2162</v>
      </c>
      <c r="D98" s="21" t="s">
        <v>2162</v>
      </c>
      <c r="E98" s="21" t="s">
        <v>2311</v>
      </c>
      <c r="F98" s="21" t="s">
        <v>2165</v>
      </c>
      <c r="G98" s="21" t="s">
        <v>2312</v>
      </c>
      <c r="H98" s="21" t="s">
        <v>2313</v>
      </c>
      <c r="I98" s="21" t="s">
        <v>2168</v>
      </c>
      <c r="J98" s="21" t="s">
        <v>2314</v>
      </c>
    </row>
    <row r="99" s="11" customFormat="true" ht="18" spans="1:10">
      <c r="A99" s="21"/>
      <c r="B99" s="21"/>
      <c r="C99" s="21" t="s">
        <v>2204</v>
      </c>
      <c r="D99" s="21" t="s">
        <v>2162</v>
      </c>
      <c r="E99" s="21" t="s">
        <v>2162</v>
      </c>
      <c r="F99" s="21" t="s">
        <v>2162</v>
      </c>
      <c r="G99" s="21" t="s">
        <v>2162</v>
      </c>
      <c r="H99" s="21" t="s">
        <v>2162</v>
      </c>
      <c r="I99" s="21" t="s">
        <v>2162</v>
      </c>
      <c r="J99" s="21" t="s">
        <v>2162</v>
      </c>
    </row>
    <row r="100" s="11" customFormat="true" ht="36" spans="1:10">
      <c r="A100" s="21"/>
      <c r="B100" s="21"/>
      <c r="C100" s="21" t="s">
        <v>2162</v>
      </c>
      <c r="D100" s="21" t="s">
        <v>2205</v>
      </c>
      <c r="E100" s="21" t="s">
        <v>2162</v>
      </c>
      <c r="F100" s="21" t="s">
        <v>2162</v>
      </c>
      <c r="G100" s="21" t="s">
        <v>2162</v>
      </c>
      <c r="H100" s="21" t="s">
        <v>2162</v>
      </c>
      <c r="I100" s="21" t="s">
        <v>2162</v>
      </c>
      <c r="J100" s="21" t="s">
        <v>2162</v>
      </c>
    </row>
    <row r="101" s="11" customFormat="true" ht="162" spans="1:10">
      <c r="A101" s="21"/>
      <c r="B101" s="21"/>
      <c r="C101" s="21" t="s">
        <v>2162</v>
      </c>
      <c r="D101" s="21" t="s">
        <v>2162</v>
      </c>
      <c r="E101" s="21" t="s">
        <v>2315</v>
      </c>
      <c r="F101" s="21" t="s">
        <v>2165</v>
      </c>
      <c r="G101" s="21" t="s">
        <v>2316</v>
      </c>
      <c r="H101" s="21" t="s">
        <v>2181</v>
      </c>
      <c r="I101" s="21" t="s">
        <v>2168</v>
      </c>
      <c r="J101" s="21" t="s">
        <v>2317</v>
      </c>
    </row>
    <row r="102" s="11" customFormat="true" ht="18" spans="1:10">
      <c r="A102" s="21" t="s">
        <v>2318</v>
      </c>
      <c r="B102" s="21"/>
      <c r="C102" s="21"/>
      <c r="D102" s="21"/>
      <c r="E102" s="21"/>
      <c r="F102" s="21"/>
      <c r="G102" s="21"/>
      <c r="H102" s="21"/>
      <c r="I102" s="21"/>
      <c r="J102" s="21"/>
    </row>
    <row r="103" s="11" customFormat="true" ht="360" spans="1:10">
      <c r="A103" s="21" t="s">
        <v>2319</v>
      </c>
      <c r="B103" s="21" t="s">
        <v>2320</v>
      </c>
      <c r="C103" s="21"/>
      <c r="D103" s="21"/>
      <c r="E103" s="21"/>
      <c r="F103" s="21"/>
      <c r="G103" s="21"/>
      <c r="H103" s="21"/>
      <c r="I103" s="21"/>
      <c r="J103" s="21"/>
    </row>
    <row r="104" s="11" customFormat="true" ht="18" spans="1:10">
      <c r="A104" s="21"/>
      <c r="B104" s="21"/>
      <c r="C104" s="21" t="s">
        <v>2161</v>
      </c>
      <c r="D104" s="21" t="s">
        <v>2162</v>
      </c>
      <c r="E104" s="21" t="s">
        <v>2162</v>
      </c>
      <c r="F104" s="21" t="s">
        <v>2162</v>
      </c>
      <c r="G104" s="21" t="s">
        <v>2162</v>
      </c>
      <c r="H104" s="21" t="s">
        <v>2162</v>
      </c>
      <c r="I104" s="21" t="s">
        <v>2162</v>
      </c>
      <c r="J104" s="21" t="s">
        <v>2162</v>
      </c>
    </row>
    <row r="105" s="11" customFormat="true" ht="18" spans="1:10">
      <c r="A105" s="21"/>
      <c r="B105" s="21"/>
      <c r="C105" s="21" t="s">
        <v>2162</v>
      </c>
      <c r="D105" s="21" t="s">
        <v>2163</v>
      </c>
      <c r="E105" s="21" t="s">
        <v>2162</v>
      </c>
      <c r="F105" s="21" t="s">
        <v>2162</v>
      </c>
      <c r="G105" s="21" t="s">
        <v>2162</v>
      </c>
      <c r="H105" s="21" t="s">
        <v>2162</v>
      </c>
      <c r="I105" s="21" t="s">
        <v>2162</v>
      </c>
      <c r="J105" s="21" t="s">
        <v>2162</v>
      </c>
    </row>
    <row r="106" s="11" customFormat="true" ht="54" spans="1:10">
      <c r="A106" s="21"/>
      <c r="B106" s="21"/>
      <c r="C106" s="21" t="s">
        <v>2162</v>
      </c>
      <c r="D106" s="21" t="s">
        <v>2162</v>
      </c>
      <c r="E106" s="21" t="s">
        <v>2321</v>
      </c>
      <c r="F106" s="21" t="s">
        <v>2185</v>
      </c>
      <c r="G106" s="21" t="s">
        <v>2322</v>
      </c>
      <c r="H106" s="21" t="s">
        <v>2303</v>
      </c>
      <c r="I106" s="21" t="s">
        <v>2168</v>
      </c>
      <c r="J106" s="21" t="s">
        <v>2323</v>
      </c>
    </row>
    <row r="107" s="11" customFormat="true" ht="90" spans="1:10">
      <c r="A107" s="21"/>
      <c r="B107" s="21"/>
      <c r="C107" s="21" t="s">
        <v>2162</v>
      </c>
      <c r="D107" s="21" t="s">
        <v>2162</v>
      </c>
      <c r="E107" s="21" t="s">
        <v>2324</v>
      </c>
      <c r="F107" s="21" t="s">
        <v>2165</v>
      </c>
      <c r="G107" s="21" t="s">
        <v>2325</v>
      </c>
      <c r="H107" s="21" t="s">
        <v>2181</v>
      </c>
      <c r="I107" s="21" t="s">
        <v>2168</v>
      </c>
      <c r="J107" s="21" t="s">
        <v>2326</v>
      </c>
    </row>
    <row r="108" s="11" customFormat="true" ht="54" spans="1:10">
      <c r="A108" s="21"/>
      <c r="B108" s="21"/>
      <c r="C108" s="21" t="s">
        <v>2162</v>
      </c>
      <c r="D108" s="21" t="s">
        <v>2162</v>
      </c>
      <c r="E108" s="21" t="s">
        <v>2327</v>
      </c>
      <c r="F108" s="21" t="s">
        <v>2165</v>
      </c>
      <c r="G108" s="21" t="s">
        <v>2328</v>
      </c>
      <c r="H108" s="21" t="s">
        <v>2329</v>
      </c>
      <c r="I108" s="21" t="s">
        <v>2168</v>
      </c>
      <c r="J108" s="21" t="s">
        <v>2330</v>
      </c>
    </row>
    <row r="109" s="11" customFormat="true" ht="18" spans="1:10">
      <c r="A109" s="21"/>
      <c r="B109" s="21"/>
      <c r="C109" s="21" t="s">
        <v>2162</v>
      </c>
      <c r="D109" s="21" t="s">
        <v>2183</v>
      </c>
      <c r="E109" s="21" t="s">
        <v>2162</v>
      </c>
      <c r="F109" s="21" t="s">
        <v>2162</v>
      </c>
      <c r="G109" s="21" t="s">
        <v>2162</v>
      </c>
      <c r="H109" s="21" t="s">
        <v>2162</v>
      </c>
      <c r="I109" s="21" t="s">
        <v>2162</v>
      </c>
      <c r="J109" s="21" t="s">
        <v>2162</v>
      </c>
    </row>
    <row r="110" s="11" customFormat="true" ht="72" spans="1:10">
      <c r="A110" s="21"/>
      <c r="B110" s="21"/>
      <c r="C110" s="21" t="s">
        <v>2162</v>
      </c>
      <c r="D110" s="21" t="s">
        <v>2162</v>
      </c>
      <c r="E110" s="21" t="s">
        <v>2331</v>
      </c>
      <c r="F110" s="21" t="s">
        <v>2165</v>
      </c>
      <c r="G110" s="21" t="s">
        <v>2180</v>
      </c>
      <c r="H110" s="21" t="s">
        <v>2181</v>
      </c>
      <c r="I110" s="21" t="s">
        <v>2168</v>
      </c>
      <c r="J110" s="21" t="s">
        <v>2332</v>
      </c>
    </row>
    <row r="111" s="11" customFormat="true" ht="18" spans="1:10">
      <c r="A111" s="21"/>
      <c r="B111" s="21"/>
      <c r="C111" s="21" t="s">
        <v>2194</v>
      </c>
      <c r="D111" s="21" t="s">
        <v>2162</v>
      </c>
      <c r="E111" s="21" t="s">
        <v>2162</v>
      </c>
      <c r="F111" s="21" t="s">
        <v>2162</v>
      </c>
      <c r="G111" s="21" t="s">
        <v>2162</v>
      </c>
      <c r="H111" s="21" t="s">
        <v>2162</v>
      </c>
      <c r="I111" s="21" t="s">
        <v>2162</v>
      </c>
      <c r="J111" s="21" t="s">
        <v>2162</v>
      </c>
    </row>
    <row r="112" s="11" customFormat="true" ht="18" spans="1:10">
      <c r="A112" s="21"/>
      <c r="B112" s="21"/>
      <c r="C112" s="21" t="s">
        <v>2162</v>
      </c>
      <c r="D112" s="21" t="s">
        <v>2217</v>
      </c>
      <c r="E112" s="21" t="s">
        <v>2162</v>
      </c>
      <c r="F112" s="21" t="s">
        <v>2162</v>
      </c>
      <c r="G112" s="21" t="s">
        <v>2162</v>
      </c>
      <c r="H112" s="21" t="s">
        <v>2162</v>
      </c>
      <c r="I112" s="21" t="s">
        <v>2162</v>
      </c>
      <c r="J112" s="21" t="s">
        <v>2162</v>
      </c>
    </row>
    <row r="113" s="11" customFormat="true" ht="72" spans="1:10">
      <c r="A113" s="21"/>
      <c r="B113" s="21"/>
      <c r="C113" s="21" t="s">
        <v>2162</v>
      </c>
      <c r="D113" s="21" t="s">
        <v>2162</v>
      </c>
      <c r="E113" s="21" t="s">
        <v>2333</v>
      </c>
      <c r="F113" s="21" t="s">
        <v>2165</v>
      </c>
      <c r="G113" s="21" t="s">
        <v>2334</v>
      </c>
      <c r="H113" s="21" t="s">
        <v>2192</v>
      </c>
      <c r="I113" s="21" t="s">
        <v>2168</v>
      </c>
      <c r="J113" s="21" t="s">
        <v>2335</v>
      </c>
    </row>
    <row r="114" s="11" customFormat="true" ht="18" spans="1:10">
      <c r="A114" s="21"/>
      <c r="B114" s="21"/>
      <c r="C114" s="21" t="s">
        <v>2162</v>
      </c>
      <c r="D114" s="21" t="s">
        <v>2203</v>
      </c>
      <c r="E114" s="21" t="s">
        <v>2162</v>
      </c>
      <c r="F114" s="21" t="s">
        <v>2162</v>
      </c>
      <c r="G114" s="21" t="s">
        <v>2162</v>
      </c>
      <c r="H114" s="21" t="s">
        <v>2162</v>
      </c>
      <c r="I114" s="21" t="s">
        <v>2162</v>
      </c>
      <c r="J114" s="21" t="s">
        <v>2162</v>
      </c>
    </row>
    <row r="115" s="11" customFormat="true" ht="72" spans="1:10">
      <c r="A115" s="21"/>
      <c r="B115" s="21"/>
      <c r="C115" s="21" t="s">
        <v>2162</v>
      </c>
      <c r="D115" s="21" t="s">
        <v>2162</v>
      </c>
      <c r="E115" s="21" t="s">
        <v>2336</v>
      </c>
      <c r="F115" s="21" t="s">
        <v>2165</v>
      </c>
      <c r="G115" s="21" t="s">
        <v>2337</v>
      </c>
      <c r="H115" s="21" t="s">
        <v>2181</v>
      </c>
      <c r="I115" s="21" t="s">
        <v>2168</v>
      </c>
      <c r="J115" s="21" t="s">
        <v>2338</v>
      </c>
    </row>
    <row r="116" s="11" customFormat="true" ht="18" spans="1:10">
      <c r="A116" s="21"/>
      <c r="B116" s="21"/>
      <c r="C116" s="21" t="s">
        <v>2204</v>
      </c>
      <c r="D116" s="21" t="s">
        <v>2162</v>
      </c>
      <c r="E116" s="21" t="s">
        <v>2162</v>
      </c>
      <c r="F116" s="21" t="s">
        <v>2162</v>
      </c>
      <c r="G116" s="21" t="s">
        <v>2162</v>
      </c>
      <c r="H116" s="21" t="s">
        <v>2162</v>
      </c>
      <c r="I116" s="21" t="s">
        <v>2162</v>
      </c>
      <c r="J116" s="21" t="s">
        <v>2162</v>
      </c>
    </row>
    <row r="117" s="11" customFormat="true" ht="36" spans="1:10">
      <c r="A117" s="21"/>
      <c r="B117" s="21"/>
      <c r="C117" s="21" t="s">
        <v>2162</v>
      </c>
      <c r="D117" s="21" t="s">
        <v>2205</v>
      </c>
      <c r="E117" s="21" t="s">
        <v>2162</v>
      </c>
      <c r="F117" s="21" t="s">
        <v>2162</v>
      </c>
      <c r="G117" s="21" t="s">
        <v>2162</v>
      </c>
      <c r="H117" s="21" t="s">
        <v>2162</v>
      </c>
      <c r="I117" s="21" t="s">
        <v>2162</v>
      </c>
      <c r="J117" s="21" t="s">
        <v>2162</v>
      </c>
    </row>
    <row r="118" s="11" customFormat="true" ht="198" spans="1:10">
      <c r="A118" s="21"/>
      <c r="B118" s="21"/>
      <c r="C118" s="21" t="s">
        <v>2162</v>
      </c>
      <c r="D118" s="21" t="s">
        <v>2162</v>
      </c>
      <c r="E118" s="21" t="s">
        <v>2339</v>
      </c>
      <c r="F118" s="21" t="s">
        <v>2165</v>
      </c>
      <c r="G118" s="21" t="s">
        <v>2180</v>
      </c>
      <c r="H118" s="21" t="s">
        <v>2181</v>
      </c>
      <c r="I118" s="21" t="s">
        <v>2168</v>
      </c>
      <c r="J118" s="21" t="s">
        <v>2340</v>
      </c>
    </row>
    <row r="119" s="11" customFormat="true" ht="36" spans="1:10">
      <c r="A119" s="21" t="s">
        <v>2341</v>
      </c>
      <c r="B119" s="21"/>
      <c r="C119" s="21"/>
      <c r="D119" s="21"/>
      <c r="E119" s="21"/>
      <c r="F119" s="21"/>
      <c r="G119" s="21"/>
      <c r="H119" s="21"/>
      <c r="I119" s="21"/>
      <c r="J119" s="21"/>
    </row>
    <row r="120" s="11" customFormat="true" ht="180" spans="1:10">
      <c r="A120" s="21" t="s">
        <v>2342</v>
      </c>
      <c r="B120" s="21" t="s">
        <v>2343</v>
      </c>
      <c r="C120" s="21"/>
      <c r="D120" s="21"/>
      <c r="E120" s="21"/>
      <c r="F120" s="21"/>
      <c r="G120" s="21"/>
      <c r="H120" s="21"/>
      <c r="I120" s="21"/>
      <c r="J120" s="21"/>
    </row>
    <row r="121" s="11" customFormat="true" ht="18" spans="1:10">
      <c r="A121" s="21"/>
      <c r="B121" s="21"/>
      <c r="C121" s="21" t="s">
        <v>2161</v>
      </c>
      <c r="D121" s="21" t="s">
        <v>2162</v>
      </c>
      <c r="E121" s="21" t="s">
        <v>2162</v>
      </c>
      <c r="F121" s="21" t="s">
        <v>2162</v>
      </c>
      <c r="G121" s="21" t="s">
        <v>2162</v>
      </c>
      <c r="H121" s="21" t="s">
        <v>2162</v>
      </c>
      <c r="I121" s="21" t="s">
        <v>2162</v>
      </c>
      <c r="J121" s="21" t="s">
        <v>2162</v>
      </c>
    </row>
    <row r="122" s="11" customFormat="true" ht="18" spans="1:10">
      <c r="A122" s="21"/>
      <c r="B122" s="21"/>
      <c r="C122" s="21" t="s">
        <v>2162</v>
      </c>
      <c r="D122" s="21" t="s">
        <v>2163</v>
      </c>
      <c r="E122" s="21" t="s">
        <v>2162</v>
      </c>
      <c r="F122" s="21" t="s">
        <v>2162</v>
      </c>
      <c r="G122" s="21" t="s">
        <v>2162</v>
      </c>
      <c r="H122" s="21" t="s">
        <v>2162</v>
      </c>
      <c r="I122" s="21" t="s">
        <v>2162</v>
      </c>
      <c r="J122" s="21" t="s">
        <v>2162</v>
      </c>
    </row>
    <row r="123" s="11" customFormat="true" ht="54" spans="1:10">
      <c r="A123" s="21"/>
      <c r="B123" s="21"/>
      <c r="C123" s="21" t="s">
        <v>2162</v>
      </c>
      <c r="D123" s="21" t="s">
        <v>2162</v>
      </c>
      <c r="E123" s="21" t="s">
        <v>2344</v>
      </c>
      <c r="F123" s="21" t="s">
        <v>2165</v>
      </c>
      <c r="G123" s="21" t="s">
        <v>2345</v>
      </c>
      <c r="H123" s="21" t="s">
        <v>2167</v>
      </c>
      <c r="I123" s="21" t="s">
        <v>2168</v>
      </c>
      <c r="J123" s="21" t="s">
        <v>2346</v>
      </c>
    </row>
    <row r="124" s="11" customFormat="true" ht="54" spans="1:10">
      <c r="A124" s="21"/>
      <c r="B124" s="21"/>
      <c r="C124" s="21" t="s">
        <v>2162</v>
      </c>
      <c r="D124" s="21" t="s">
        <v>2162</v>
      </c>
      <c r="E124" s="21" t="s">
        <v>2347</v>
      </c>
      <c r="F124" s="21" t="s">
        <v>2165</v>
      </c>
      <c r="G124" s="21" t="s">
        <v>2348</v>
      </c>
      <c r="H124" s="21" t="s">
        <v>2167</v>
      </c>
      <c r="I124" s="21" t="s">
        <v>2168</v>
      </c>
      <c r="J124" s="21" t="s">
        <v>2349</v>
      </c>
    </row>
    <row r="125" s="11" customFormat="true" ht="54" spans="1:10">
      <c r="A125" s="21"/>
      <c r="B125" s="21"/>
      <c r="C125" s="21" t="s">
        <v>2162</v>
      </c>
      <c r="D125" s="21" t="s">
        <v>2162</v>
      </c>
      <c r="E125" s="21" t="s">
        <v>2350</v>
      </c>
      <c r="F125" s="21" t="s">
        <v>2165</v>
      </c>
      <c r="G125" s="21" t="s">
        <v>2268</v>
      </c>
      <c r="H125" s="21" t="s">
        <v>2351</v>
      </c>
      <c r="I125" s="21" t="s">
        <v>2168</v>
      </c>
      <c r="J125" s="21" t="s">
        <v>2352</v>
      </c>
    </row>
    <row r="126" s="11" customFormat="true" ht="108" spans="1:10">
      <c r="A126" s="21"/>
      <c r="B126" s="21"/>
      <c r="C126" s="21" t="s">
        <v>2162</v>
      </c>
      <c r="D126" s="21" t="s">
        <v>2162</v>
      </c>
      <c r="E126" s="21" t="s">
        <v>2353</v>
      </c>
      <c r="F126" s="21" t="s">
        <v>2165</v>
      </c>
      <c r="G126" s="21" t="s">
        <v>2354</v>
      </c>
      <c r="H126" s="21" t="s">
        <v>1902</v>
      </c>
      <c r="I126" s="21" t="s">
        <v>2168</v>
      </c>
      <c r="J126" s="21" t="s">
        <v>2355</v>
      </c>
    </row>
    <row r="127" s="11" customFormat="true" ht="18" spans="1:10">
      <c r="A127" s="21"/>
      <c r="B127" s="21"/>
      <c r="C127" s="21" t="s">
        <v>2194</v>
      </c>
      <c r="D127" s="21" t="s">
        <v>2162</v>
      </c>
      <c r="E127" s="21" t="s">
        <v>2162</v>
      </c>
      <c r="F127" s="21" t="s">
        <v>2162</v>
      </c>
      <c r="G127" s="21" t="s">
        <v>2162</v>
      </c>
      <c r="H127" s="21" t="s">
        <v>2162</v>
      </c>
      <c r="I127" s="21" t="s">
        <v>2162</v>
      </c>
      <c r="J127" s="21" t="s">
        <v>2162</v>
      </c>
    </row>
    <row r="128" s="11" customFormat="true" ht="18" spans="1:10">
      <c r="A128" s="21"/>
      <c r="B128" s="21"/>
      <c r="C128" s="21" t="s">
        <v>2162</v>
      </c>
      <c r="D128" s="21" t="s">
        <v>2195</v>
      </c>
      <c r="E128" s="21" t="s">
        <v>2162</v>
      </c>
      <c r="F128" s="21" t="s">
        <v>2162</v>
      </c>
      <c r="G128" s="21" t="s">
        <v>2162</v>
      </c>
      <c r="H128" s="21" t="s">
        <v>2162</v>
      </c>
      <c r="I128" s="21" t="s">
        <v>2162</v>
      </c>
      <c r="J128" s="21" t="s">
        <v>2162</v>
      </c>
    </row>
    <row r="129" s="11" customFormat="true" ht="54" spans="1:10">
      <c r="A129" s="21"/>
      <c r="B129" s="21"/>
      <c r="C129" s="21" t="s">
        <v>2162</v>
      </c>
      <c r="D129" s="21" t="s">
        <v>2162</v>
      </c>
      <c r="E129" s="21" t="s">
        <v>2356</v>
      </c>
      <c r="F129" s="21" t="s">
        <v>2171</v>
      </c>
      <c r="G129" s="21" t="s">
        <v>2357</v>
      </c>
      <c r="H129" s="21" t="s">
        <v>2358</v>
      </c>
      <c r="I129" s="21" t="s">
        <v>2202</v>
      </c>
      <c r="J129" s="21" t="s">
        <v>2359</v>
      </c>
    </row>
    <row r="130" s="11" customFormat="true" ht="108" spans="1:10">
      <c r="A130" s="21"/>
      <c r="B130" s="21"/>
      <c r="C130" s="21" t="s">
        <v>2162</v>
      </c>
      <c r="D130" s="21" t="s">
        <v>2162</v>
      </c>
      <c r="E130" s="21" t="s">
        <v>2360</v>
      </c>
      <c r="F130" s="21" t="s">
        <v>2165</v>
      </c>
      <c r="G130" s="21" t="s">
        <v>2316</v>
      </c>
      <c r="H130" s="21" t="s">
        <v>2181</v>
      </c>
      <c r="I130" s="21" t="s">
        <v>2168</v>
      </c>
      <c r="J130" s="21" t="s">
        <v>2361</v>
      </c>
    </row>
    <row r="131" s="11" customFormat="true" ht="18" spans="1:10">
      <c r="A131" s="21"/>
      <c r="B131" s="21"/>
      <c r="C131" s="21" t="s">
        <v>2204</v>
      </c>
      <c r="D131" s="21" t="s">
        <v>2162</v>
      </c>
      <c r="E131" s="21" t="s">
        <v>2162</v>
      </c>
      <c r="F131" s="21" t="s">
        <v>2162</v>
      </c>
      <c r="G131" s="21" t="s">
        <v>2162</v>
      </c>
      <c r="H131" s="21" t="s">
        <v>2162</v>
      </c>
      <c r="I131" s="21" t="s">
        <v>2162</v>
      </c>
      <c r="J131" s="21" t="s">
        <v>2162</v>
      </c>
    </row>
    <row r="132" s="11" customFormat="true" ht="36" spans="1:10">
      <c r="A132" s="21"/>
      <c r="B132" s="21"/>
      <c r="C132" s="21" t="s">
        <v>2162</v>
      </c>
      <c r="D132" s="21" t="s">
        <v>2205</v>
      </c>
      <c r="E132" s="21" t="s">
        <v>2162</v>
      </c>
      <c r="F132" s="21" t="s">
        <v>2162</v>
      </c>
      <c r="G132" s="21" t="s">
        <v>2162</v>
      </c>
      <c r="H132" s="21" t="s">
        <v>2162</v>
      </c>
      <c r="I132" s="21" t="s">
        <v>2162</v>
      </c>
      <c r="J132" s="21" t="s">
        <v>2162</v>
      </c>
    </row>
    <row r="133" s="11" customFormat="true" ht="72" spans="1:10">
      <c r="A133" s="21"/>
      <c r="B133" s="21"/>
      <c r="C133" s="21" t="s">
        <v>2162</v>
      </c>
      <c r="D133" s="21" t="s">
        <v>2162</v>
      </c>
      <c r="E133" s="21" t="s">
        <v>2254</v>
      </c>
      <c r="F133" s="21" t="s">
        <v>2165</v>
      </c>
      <c r="G133" s="21" t="s">
        <v>2316</v>
      </c>
      <c r="H133" s="21" t="s">
        <v>2181</v>
      </c>
      <c r="I133" s="21" t="s">
        <v>2168</v>
      </c>
      <c r="J133" s="21" t="s">
        <v>2362</v>
      </c>
    </row>
    <row r="134" s="11" customFormat="true" ht="36" spans="1:10">
      <c r="A134" s="21" t="s">
        <v>2363</v>
      </c>
      <c r="B134" s="21" t="s">
        <v>2162</v>
      </c>
      <c r="C134" s="21"/>
      <c r="D134" s="21"/>
      <c r="E134" s="21"/>
      <c r="F134" s="21"/>
      <c r="G134" s="21"/>
      <c r="H134" s="21"/>
      <c r="I134" s="21"/>
      <c r="J134" s="21"/>
    </row>
    <row r="135" s="11" customFormat="true" ht="270" spans="1:10">
      <c r="A135" s="21" t="s">
        <v>2364</v>
      </c>
      <c r="B135" s="21" t="s">
        <v>2365</v>
      </c>
      <c r="C135" s="21" t="s">
        <v>2162</v>
      </c>
      <c r="D135" s="21" t="s">
        <v>2162</v>
      </c>
      <c r="E135" s="21" t="s">
        <v>2162</v>
      </c>
      <c r="F135" s="21" t="s">
        <v>2162</v>
      </c>
      <c r="G135" s="21" t="s">
        <v>2162</v>
      </c>
      <c r="H135" s="21" t="s">
        <v>2162</v>
      </c>
      <c r="I135" s="21" t="s">
        <v>2162</v>
      </c>
      <c r="J135" s="21" t="s">
        <v>2162</v>
      </c>
    </row>
    <row r="136" s="11" customFormat="true" ht="18" spans="1:10">
      <c r="A136" s="21"/>
      <c r="B136" s="21"/>
      <c r="C136" s="21" t="s">
        <v>2161</v>
      </c>
      <c r="D136" s="21" t="s">
        <v>2162</v>
      </c>
      <c r="E136" s="21" t="s">
        <v>2162</v>
      </c>
      <c r="F136" s="21" t="s">
        <v>2162</v>
      </c>
      <c r="G136" s="21" t="s">
        <v>2162</v>
      </c>
      <c r="H136" s="21" t="s">
        <v>2162</v>
      </c>
      <c r="I136" s="21" t="s">
        <v>2162</v>
      </c>
      <c r="J136" s="21" t="s">
        <v>2162</v>
      </c>
    </row>
    <row r="137" s="11" customFormat="true" ht="18" spans="1:10">
      <c r="A137" s="21"/>
      <c r="B137" s="21"/>
      <c r="C137" s="21" t="s">
        <v>2162</v>
      </c>
      <c r="D137" s="21" t="s">
        <v>2163</v>
      </c>
      <c r="E137" s="21" t="s">
        <v>2162</v>
      </c>
      <c r="F137" s="21" t="s">
        <v>2162</v>
      </c>
      <c r="G137" s="21" t="s">
        <v>2162</v>
      </c>
      <c r="H137" s="21" t="s">
        <v>2162</v>
      </c>
      <c r="I137" s="21" t="s">
        <v>2162</v>
      </c>
      <c r="J137" s="21" t="s">
        <v>2162</v>
      </c>
    </row>
    <row r="138" s="11" customFormat="true" ht="36" spans="1:10">
      <c r="A138" s="21"/>
      <c r="B138" s="21"/>
      <c r="C138" s="21" t="s">
        <v>2162</v>
      </c>
      <c r="D138" s="21" t="s">
        <v>2162</v>
      </c>
      <c r="E138" s="21" t="s">
        <v>2366</v>
      </c>
      <c r="F138" s="21" t="s">
        <v>2171</v>
      </c>
      <c r="G138" s="21" t="s">
        <v>2268</v>
      </c>
      <c r="H138" s="21" t="s">
        <v>2367</v>
      </c>
      <c r="I138" s="21" t="s">
        <v>2168</v>
      </c>
      <c r="J138" s="21" t="s">
        <v>2368</v>
      </c>
    </row>
    <row r="139" s="11" customFormat="true" ht="144" spans="1:10">
      <c r="A139" s="21"/>
      <c r="B139" s="21"/>
      <c r="C139" s="21" t="s">
        <v>2162</v>
      </c>
      <c r="D139" s="21" t="s">
        <v>2162</v>
      </c>
      <c r="E139" s="21" t="s">
        <v>2236</v>
      </c>
      <c r="F139" s="21" t="s">
        <v>2171</v>
      </c>
      <c r="G139" s="21" t="s">
        <v>2176</v>
      </c>
      <c r="H139" s="21" t="s">
        <v>2181</v>
      </c>
      <c r="I139" s="21" t="s">
        <v>2168</v>
      </c>
      <c r="J139" s="21" t="s">
        <v>2369</v>
      </c>
    </row>
    <row r="140" s="11" customFormat="true" ht="18" spans="1:10">
      <c r="A140" s="21"/>
      <c r="B140" s="21"/>
      <c r="C140" s="21" t="s">
        <v>2162</v>
      </c>
      <c r="D140" s="21" t="s">
        <v>2178</v>
      </c>
      <c r="E140" s="21" t="s">
        <v>2162</v>
      </c>
      <c r="F140" s="21" t="s">
        <v>2162</v>
      </c>
      <c r="G140" s="21" t="s">
        <v>2162</v>
      </c>
      <c r="H140" s="21" t="s">
        <v>2162</v>
      </c>
      <c r="I140" s="21" t="s">
        <v>2162</v>
      </c>
      <c r="J140" s="21" t="s">
        <v>2162</v>
      </c>
    </row>
    <row r="141" s="11" customFormat="true" ht="144" spans="1:10">
      <c r="A141" s="21"/>
      <c r="B141" s="21"/>
      <c r="C141" s="21" t="s">
        <v>2162</v>
      </c>
      <c r="D141" s="21" t="s">
        <v>2162</v>
      </c>
      <c r="E141" s="21" t="s">
        <v>2370</v>
      </c>
      <c r="F141" s="21" t="s">
        <v>2165</v>
      </c>
      <c r="G141" s="21" t="s">
        <v>2176</v>
      </c>
      <c r="H141" s="21" t="s">
        <v>2181</v>
      </c>
      <c r="I141" s="21" t="s">
        <v>2168</v>
      </c>
      <c r="J141" s="21" t="s">
        <v>2371</v>
      </c>
    </row>
    <row r="142" s="11" customFormat="true" ht="18" spans="1:10">
      <c r="A142" s="21"/>
      <c r="B142" s="21"/>
      <c r="C142" s="21" t="s">
        <v>2194</v>
      </c>
      <c r="D142" s="21" t="s">
        <v>2162</v>
      </c>
      <c r="E142" s="21" t="s">
        <v>2162</v>
      </c>
      <c r="F142" s="21" t="s">
        <v>2162</v>
      </c>
      <c r="G142" s="21" t="s">
        <v>2162</v>
      </c>
      <c r="H142" s="21" t="s">
        <v>2162</v>
      </c>
      <c r="I142" s="21" t="s">
        <v>2162</v>
      </c>
      <c r="J142" s="21" t="s">
        <v>2162</v>
      </c>
    </row>
    <row r="143" s="11" customFormat="true" ht="18" spans="1:10">
      <c r="A143" s="21"/>
      <c r="B143" s="21"/>
      <c r="C143" s="21" t="s">
        <v>2162</v>
      </c>
      <c r="D143" s="21" t="s">
        <v>2195</v>
      </c>
      <c r="E143" s="21" t="s">
        <v>2162</v>
      </c>
      <c r="F143" s="21" t="s">
        <v>2162</v>
      </c>
      <c r="G143" s="21" t="s">
        <v>2162</v>
      </c>
      <c r="H143" s="21" t="s">
        <v>2162</v>
      </c>
      <c r="I143" s="21" t="s">
        <v>2162</v>
      </c>
      <c r="J143" s="21" t="s">
        <v>2162</v>
      </c>
    </row>
    <row r="144" s="11" customFormat="true" ht="144" spans="1:10">
      <c r="A144" s="21"/>
      <c r="B144" s="21"/>
      <c r="C144" s="21" t="s">
        <v>2162</v>
      </c>
      <c r="D144" s="21" t="s">
        <v>2162</v>
      </c>
      <c r="E144" s="21" t="s">
        <v>2372</v>
      </c>
      <c r="F144" s="21" t="s">
        <v>2165</v>
      </c>
      <c r="G144" s="21" t="s">
        <v>2373</v>
      </c>
      <c r="H144" s="21" t="s">
        <v>2374</v>
      </c>
      <c r="I144" s="21" t="s">
        <v>2168</v>
      </c>
      <c r="J144" s="21" t="s">
        <v>2375</v>
      </c>
    </row>
    <row r="145" s="11" customFormat="true" ht="18" spans="1:10">
      <c r="A145" s="21"/>
      <c r="B145" s="21"/>
      <c r="C145" s="21" t="s">
        <v>2204</v>
      </c>
      <c r="D145" s="21" t="s">
        <v>2162</v>
      </c>
      <c r="E145" s="21" t="s">
        <v>2162</v>
      </c>
      <c r="F145" s="21" t="s">
        <v>2162</v>
      </c>
      <c r="G145" s="21" t="s">
        <v>2162</v>
      </c>
      <c r="H145" s="21" t="s">
        <v>2162</v>
      </c>
      <c r="I145" s="21" t="s">
        <v>2162</v>
      </c>
      <c r="J145" s="21" t="s">
        <v>2162</v>
      </c>
    </row>
    <row r="146" s="11" customFormat="true" ht="36" spans="1:10">
      <c r="A146" s="21"/>
      <c r="B146" s="21"/>
      <c r="C146" s="21" t="s">
        <v>2162</v>
      </c>
      <c r="D146" s="21" t="s">
        <v>2205</v>
      </c>
      <c r="E146" s="21" t="s">
        <v>2162</v>
      </c>
      <c r="F146" s="21" t="s">
        <v>2162</v>
      </c>
      <c r="G146" s="21" t="s">
        <v>2162</v>
      </c>
      <c r="H146" s="21" t="s">
        <v>2162</v>
      </c>
      <c r="I146" s="21" t="s">
        <v>2162</v>
      </c>
      <c r="J146" s="21" t="s">
        <v>2162</v>
      </c>
    </row>
    <row r="147" s="11" customFormat="true" ht="54" spans="1:10">
      <c r="A147" s="21"/>
      <c r="B147" s="21"/>
      <c r="C147" s="21" t="s">
        <v>2162</v>
      </c>
      <c r="D147" s="21" t="s">
        <v>2162</v>
      </c>
      <c r="E147" s="21" t="s">
        <v>2376</v>
      </c>
      <c r="F147" s="21" t="s">
        <v>2165</v>
      </c>
      <c r="G147" s="21" t="s">
        <v>2377</v>
      </c>
      <c r="H147" s="21" t="s">
        <v>2181</v>
      </c>
      <c r="I147" s="21" t="s">
        <v>2168</v>
      </c>
      <c r="J147" s="21" t="s">
        <v>2378</v>
      </c>
    </row>
    <row r="148" s="11" customFormat="true" ht="180" spans="1:10">
      <c r="A148" s="21" t="s">
        <v>2379</v>
      </c>
      <c r="B148" s="21" t="s">
        <v>2380</v>
      </c>
      <c r="C148" s="21"/>
      <c r="D148" s="21"/>
      <c r="E148" s="21"/>
      <c r="F148" s="21"/>
      <c r="G148" s="21"/>
      <c r="H148" s="21"/>
      <c r="I148" s="21"/>
      <c r="J148" s="21"/>
    </row>
    <row r="149" s="11" customFormat="true" ht="18" spans="1:10">
      <c r="A149" s="21"/>
      <c r="B149" s="21"/>
      <c r="C149" s="21" t="s">
        <v>2161</v>
      </c>
      <c r="D149" s="21" t="s">
        <v>2162</v>
      </c>
      <c r="E149" s="21" t="s">
        <v>2162</v>
      </c>
      <c r="F149" s="21" t="s">
        <v>2162</v>
      </c>
      <c r="G149" s="21" t="s">
        <v>2162</v>
      </c>
      <c r="H149" s="21" t="s">
        <v>2162</v>
      </c>
      <c r="I149" s="21" t="s">
        <v>2162</v>
      </c>
      <c r="J149" s="21" t="s">
        <v>2162</v>
      </c>
    </row>
    <row r="150" s="11" customFormat="true" ht="18" spans="1:10">
      <c r="A150" s="21"/>
      <c r="B150" s="21"/>
      <c r="C150" s="21" t="s">
        <v>2162</v>
      </c>
      <c r="D150" s="21" t="s">
        <v>2163</v>
      </c>
      <c r="E150" s="21" t="s">
        <v>2162</v>
      </c>
      <c r="F150" s="21" t="s">
        <v>2162</v>
      </c>
      <c r="G150" s="21" t="s">
        <v>2162</v>
      </c>
      <c r="H150" s="21" t="s">
        <v>2162</v>
      </c>
      <c r="I150" s="21" t="s">
        <v>2162</v>
      </c>
      <c r="J150" s="21" t="s">
        <v>2162</v>
      </c>
    </row>
    <row r="151" s="11" customFormat="true" ht="54" spans="1:10">
      <c r="A151" s="21"/>
      <c r="B151" s="21"/>
      <c r="C151" s="21" t="s">
        <v>2162</v>
      </c>
      <c r="D151" s="21" t="s">
        <v>2162</v>
      </c>
      <c r="E151" s="21" t="s">
        <v>2381</v>
      </c>
      <c r="F151" s="21" t="s">
        <v>2171</v>
      </c>
      <c r="G151" s="21" t="s">
        <v>2268</v>
      </c>
      <c r="H151" s="21" t="s">
        <v>2167</v>
      </c>
      <c r="I151" s="21" t="s">
        <v>2168</v>
      </c>
      <c r="J151" s="21" t="s">
        <v>2382</v>
      </c>
    </row>
    <row r="152" s="11" customFormat="true" ht="18" spans="1:10">
      <c r="A152" s="21"/>
      <c r="B152" s="21"/>
      <c r="C152" s="21" t="s">
        <v>2162</v>
      </c>
      <c r="D152" s="21" t="s">
        <v>2178</v>
      </c>
      <c r="E152" s="21" t="s">
        <v>2162</v>
      </c>
      <c r="F152" s="21" t="s">
        <v>2162</v>
      </c>
      <c r="G152" s="21" t="s">
        <v>2162</v>
      </c>
      <c r="H152" s="21" t="s">
        <v>2162</v>
      </c>
      <c r="I152" s="21" t="s">
        <v>2162</v>
      </c>
      <c r="J152" s="21" t="s">
        <v>2162</v>
      </c>
    </row>
    <row r="153" s="11" customFormat="true" ht="54" spans="1:10">
      <c r="A153" s="21"/>
      <c r="B153" s="21"/>
      <c r="C153" s="21" t="s">
        <v>2162</v>
      </c>
      <c r="D153" s="21" t="s">
        <v>2162</v>
      </c>
      <c r="E153" s="21" t="s">
        <v>2383</v>
      </c>
      <c r="F153" s="21" t="s">
        <v>2171</v>
      </c>
      <c r="G153" s="21" t="s">
        <v>2176</v>
      </c>
      <c r="H153" s="21" t="s">
        <v>2181</v>
      </c>
      <c r="I153" s="21" t="s">
        <v>2168</v>
      </c>
      <c r="J153" s="21" t="s">
        <v>2384</v>
      </c>
    </row>
    <row r="154" s="11" customFormat="true" ht="18" spans="1:10">
      <c r="A154" s="21"/>
      <c r="B154" s="21"/>
      <c r="C154" s="21" t="s">
        <v>2162</v>
      </c>
      <c r="D154" s="21" t="s">
        <v>2183</v>
      </c>
      <c r="E154" s="21" t="s">
        <v>2162</v>
      </c>
      <c r="F154" s="21" t="s">
        <v>2162</v>
      </c>
      <c r="G154" s="21" t="s">
        <v>2162</v>
      </c>
      <c r="H154" s="21" t="s">
        <v>2162</v>
      </c>
      <c r="I154" s="21" t="s">
        <v>2162</v>
      </c>
      <c r="J154" s="21" t="s">
        <v>2162</v>
      </c>
    </row>
    <row r="155" s="11" customFormat="true" ht="72" spans="1:10">
      <c r="A155" s="21"/>
      <c r="B155" s="21"/>
      <c r="C155" s="21" t="s">
        <v>2162</v>
      </c>
      <c r="D155" s="21" t="s">
        <v>2162</v>
      </c>
      <c r="E155" s="21" t="s">
        <v>2385</v>
      </c>
      <c r="F155" s="21" t="s">
        <v>2386</v>
      </c>
      <c r="G155" s="21" t="s">
        <v>2387</v>
      </c>
      <c r="H155" s="21" t="s">
        <v>2358</v>
      </c>
      <c r="I155" s="21" t="s">
        <v>2168</v>
      </c>
      <c r="J155" s="21" t="s">
        <v>2388</v>
      </c>
    </row>
    <row r="156" s="11" customFormat="true" ht="18" spans="1:10">
      <c r="A156" s="21"/>
      <c r="B156" s="21"/>
      <c r="C156" s="21" t="s">
        <v>2162</v>
      </c>
      <c r="D156" s="21" t="s">
        <v>2189</v>
      </c>
      <c r="E156" s="21" t="s">
        <v>2162</v>
      </c>
      <c r="F156" s="21" t="s">
        <v>2162</v>
      </c>
      <c r="G156" s="21" t="s">
        <v>2162</v>
      </c>
      <c r="H156" s="21" t="s">
        <v>2162</v>
      </c>
      <c r="I156" s="21" t="s">
        <v>2162</v>
      </c>
      <c r="J156" s="21" t="s">
        <v>2162</v>
      </c>
    </row>
    <row r="157" s="11" customFormat="true" ht="72" spans="1:10">
      <c r="A157" s="21"/>
      <c r="B157" s="21"/>
      <c r="C157" s="21" t="s">
        <v>2162</v>
      </c>
      <c r="D157" s="21" t="s">
        <v>2162</v>
      </c>
      <c r="E157" s="21" t="s">
        <v>2389</v>
      </c>
      <c r="F157" s="21" t="s">
        <v>2185</v>
      </c>
      <c r="G157" s="21" t="s">
        <v>2390</v>
      </c>
      <c r="H157" s="21" t="s">
        <v>2192</v>
      </c>
      <c r="I157" s="21" t="s">
        <v>2168</v>
      </c>
      <c r="J157" s="21" t="s">
        <v>2391</v>
      </c>
    </row>
    <row r="158" s="11" customFormat="true" ht="18" spans="1:10">
      <c r="A158" s="21"/>
      <c r="B158" s="21"/>
      <c r="C158" s="21" t="s">
        <v>2194</v>
      </c>
      <c r="D158" s="21" t="s">
        <v>2162</v>
      </c>
      <c r="E158" s="21" t="s">
        <v>2162</v>
      </c>
      <c r="F158" s="21" t="s">
        <v>2162</v>
      </c>
      <c r="G158" s="21" t="s">
        <v>2162</v>
      </c>
      <c r="H158" s="21" t="s">
        <v>2162</v>
      </c>
      <c r="I158" s="21" t="s">
        <v>2162</v>
      </c>
      <c r="J158" s="21" t="s">
        <v>2162</v>
      </c>
    </row>
    <row r="159" s="11" customFormat="true" ht="18" spans="1:10">
      <c r="A159" s="21"/>
      <c r="B159" s="21"/>
      <c r="C159" s="21" t="s">
        <v>2162</v>
      </c>
      <c r="D159" s="21" t="s">
        <v>2195</v>
      </c>
      <c r="E159" s="21" t="s">
        <v>2162</v>
      </c>
      <c r="F159" s="21" t="s">
        <v>2162</v>
      </c>
      <c r="G159" s="21" t="s">
        <v>2162</v>
      </c>
      <c r="H159" s="21" t="s">
        <v>2162</v>
      </c>
      <c r="I159" s="21" t="s">
        <v>2162</v>
      </c>
      <c r="J159" s="21" t="s">
        <v>2162</v>
      </c>
    </row>
    <row r="160" s="11" customFormat="true" ht="72" spans="1:10">
      <c r="A160" s="21"/>
      <c r="B160" s="21"/>
      <c r="C160" s="21" t="s">
        <v>2162</v>
      </c>
      <c r="D160" s="21" t="s">
        <v>2162</v>
      </c>
      <c r="E160" s="21" t="s">
        <v>2392</v>
      </c>
      <c r="F160" s="21" t="s">
        <v>2171</v>
      </c>
      <c r="G160" s="21" t="s">
        <v>2176</v>
      </c>
      <c r="H160" s="21" t="s">
        <v>2181</v>
      </c>
      <c r="I160" s="21" t="s">
        <v>2168</v>
      </c>
      <c r="J160" s="21" t="s">
        <v>2393</v>
      </c>
    </row>
    <row r="161" s="11" customFormat="true" ht="72" spans="1:10">
      <c r="A161" s="21"/>
      <c r="B161" s="21"/>
      <c r="C161" s="21" t="s">
        <v>2162</v>
      </c>
      <c r="D161" s="21" t="s">
        <v>2162</v>
      </c>
      <c r="E161" s="21" t="s">
        <v>2394</v>
      </c>
      <c r="F161" s="21" t="s">
        <v>2171</v>
      </c>
      <c r="G161" s="21" t="s">
        <v>2280</v>
      </c>
      <c r="H161" s="21" t="s">
        <v>2167</v>
      </c>
      <c r="I161" s="21" t="s">
        <v>2168</v>
      </c>
      <c r="J161" s="21" t="s">
        <v>2395</v>
      </c>
    </row>
    <row r="162" s="11" customFormat="true" ht="18" spans="1:10">
      <c r="A162" s="21"/>
      <c r="B162" s="21"/>
      <c r="C162" s="21" t="s">
        <v>2204</v>
      </c>
      <c r="D162" s="21" t="s">
        <v>2162</v>
      </c>
      <c r="E162" s="21" t="s">
        <v>2162</v>
      </c>
      <c r="F162" s="21" t="s">
        <v>2162</v>
      </c>
      <c r="G162" s="21" t="s">
        <v>2162</v>
      </c>
      <c r="H162" s="21" t="s">
        <v>2162</v>
      </c>
      <c r="I162" s="21" t="s">
        <v>2162</v>
      </c>
      <c r="J162" s="21" t="s">
        <v>2162</v>
      </c>
    </row>
    <row r="163" s="11" customFormat="true" ht="36" spans="1:10">
      <c r="A163" s="21"/>
      <c r="B163" s="21"/>
      <c r="C163" s="21" t="s">
        <v>2162</v>
      </c>
      <c r="D163" s="21" t="s">
        <v>2205</v>
      </c>
      <c r="E163" s="21" t="s">
        <v>2162</v>
      </c>
      <c r="F163" s="21" t="s">
        <v>2162</v>
      </c>
      <c r="G163" s="21" t="s">
        <v>2162</v>
      </c>
      <c r="H163" s="21" t="s">
        <v>2162</v>
      </c>
      <c r="I163" s="21" t="s">
        <v>2162</v>
      </c>
      <c r="J163" s="21" t="s">
        <v>2162</v>
      </c>
    </row>
    <row r="164" s="11" customFormat="true" ht="234" spans="1:10">
      <c r="A164" s="21"/>
      <c r="B164" s="21"/>
      <c r="C164" s="21" t="s">
        <v>2162</v>
      </c>
      <c r="D164" s="21" t="s">
        <v>2162</v>
      </c>
      <c r="E164" s="21" t="s">
        <v>2254</v>
      </c>
      <c r="F164" s="21" t="s">
        <v>2165</v>
      </c>
      <c r="G164" s="21" t="s">
        <v>2180</v>
      </c>
      <c r="H164" s="21" t="s">
        <v>2181</v>
      </c>
      <c r="I164" s="21" t="s">
        <v>2168</v>
      </c>
      <c r="J164" s="21" t="s">
        <v>2396</v>
      </c>
    </row>
    <row r="165" s="11" customFormat="true" ht="216" spans="1:10">
      <c r="A165" s="21" t="s">
        <v>2397</v>
      </c>
      <c r="B165" s="21" t="s">
        <v>2398</v>
      </c>
      <c r="C165" s="21"/>
      <c r="D165" s="21"/>
      <c r="E165" s="21"/>
      <c r="F165" s="21"/>
      <c r="G165" s="21"/>
      <c r="H165" s="21"/>
      <c r="I165" s="21"/>
      <c r="J165" s="21"/>
    </row>
    <row r="166" s="11" customFormat="true" ht="18" spans="1:10">
      <c r="A166" s="21"/>
      <c r="B166" s="21"/>
      <c r="C166" s="21" t="s">
        <v>2161</v>
      </c>
      <c r="D166" s="21" t="s">
        <v>2162</v>
      </c>
      <c r="E166" s="21" t="s">
        <v>2162</v>
      </c>
      <c r="F166" s="21" t="s">
        <v>2162</v>
      </c>
      <c r="G166" s="21" t="s">
        <v>2162</v>
      </c>
      <c r="H166" s="21" t="s">
        <v>2162</v>
      </c>
      <c r="I166" s="21" t="s">
        <v>2162</v>
      </c>
      <c r="J166" s="21" t="s">
        <v>2162</v>
      </c>
    </row>
    <row r="167" s="11" customFormat="true" ht="18" spans="1:10">
      <c r="A167" s="21"/>
      <c r="B167" s="21"/>
      <c r="C167" s="21" t="s">
        <v>2162</v>
      </c>
      <c r="D167" s="21" t="s">
        <v>2163</v>
      </c>
      <c r="E167" s="21" t="s">
        <v>2162</v>
      </c>
      <c r="F167" s="21" t="s">
        <v>2162</v>
      </c>
      <c r="G167" s="21" t="s">
        <v>2162</v>
      </c>
      <c r="H167" s="21" t="s">
        <v>2162</v>
      </c>
      <c r="I167" s="21" t="s">
        <v>2162</v>
      </c>
      <c r="J167" s="21" t="s">
        <v>2162</v>
      </c>
    </row>
    <row r="168" s="11" customFormat="true" ht="36" spans="1:10">
      <c r="A168" s="21"/>
      <c r="B168" s="21"/>
      <c r="C168" s="21" t="s">
        <v>2162</v>
      </c>
      <c r="D168" s="21" t="s">
        <v>2162</v>
      </c>
      <c r="E168" s="21" t="s">
        <v>2399</v>
      </c>
      <c r="F168" s="21" t="s">
        <v>2165</v>
      </c>
      <c r="G168" s="21" t="s">
        <v>2180</v>
      </c>
      <c r="H168" s="21" t="s">
        <v>2167</v>
      </c>
      <c r="I168" s="21" t="s">
        <v>2168</v>
      </c>
      <c r="J168" s="21" t="s">
        <v>2400</v>
      </c>
    </row>
    <row r="169" s="11" customFormat="true" ht="36" spans="1:10">
      <c r="A169" s="21"/>
      <c r="B169" s="21"/>
      <c r="C169" s="21" t="s">
        <v>2162</v>
      </c>
      <c r="D169" s="21" t="s">
        <v>2162</v>
      </c>
      <c r="E169" s="21" t="s">
        <v>2401</v>
      </c>
      <c r="F169" s="21" t="s">
        <v>2165</v>
      </c>
      <c r="G169" s="21" t="s">
        <v>2299</v>
      </c>
      <c r="H169" s="21" t="s">
        <v>2402</v>
      </c>
      <c r="I169" s="21" t="s">
        <v>2168</v>
      </c>
      <c r="J169" s="21" t="s">
        <v>2403</v>
      </c>
    </row>
    <row r="170" s="11" customFormat="true" ht="18" spans="1:10">
      <c r="A170" s="21"/>
      <c r="B170" s="21"/>
      <c r="C170" s="21" t="s">
        <v>2162</v>
      </c>
      <c r="D170" s="21" t="s">
        <v>2178</v>
      </c>
      <c r="E170" s="21" t="s">
        <v>2162</v>
      </c>
      <c r="F170" s="21" t="s">
        <v>2162</v>
      </c>
      <c r="G170" s="21" t="s">
        <v>2162</v>
      </c>
      <c r="H170" s="21" t="s">
        <v>2162</v>
      </c>
      <c r="I170" s="21" t="s">
        <v>2162</v>
      </c>
      <c r="J170" s="21" t="s">
        <v>2162</v>
      </c>
    </row>
    <row r="171" s="11" customFormat="true" ht="36" spans="1:10">
      <c r="A171" s="21"/>
      <c r="B171" s="21"/>
      <c r="C171" s="21" t="s">
        <v>2162</v>
      </c>
      <c r="D171" s="21" t="s">
        <v>2162</v>
      </c>
      <c r="E171" s="21" t="s">
        <v>2404</v>
      </c>
      <c r="F171" s="21" t="s">
        <v>2171</v>
      </c>
      <c r="G171" s="21" t="s">
        <v>2345</v>
      </c>
      <c r="H171" s="21" t="s">
        <v>2405</v>
      </c>
      <c r="I171" s="21" t="s">
        <v>2202</v>
      </c>
      <c r="J171" s="21" t="s">
        <v>2406</v>
      </c>
    </row>
    <row r="172" s="11" customFormat="true" ht="36" spans="1:10">
      <c r="A172" s="21"/>
      <c r="B172" s="21"/>
      <c r="C172" s="21" t="s">
        <v>2162</v>
      </c>
      <c r="D172" s="21" t="s">
        <v>2162</v>
      </c>
      <c r="E172" s="21" t="s">
        <v>2407</v>
      </c>
      <c r="F172" s="21" t="s">
        <v>2171</v>
      </c>
      <c r="G172" s="21" t="s">
        <v>2345</v>
      </c>
      <c r="H172" s="21" t="s">
        <v>2405</v>
      </c>
      <c r="I172" s="21" t="s">
        <v>2202</v>
      </c>
      <c r="J172" s="21" t="s">
        <v>2408</v>
      </c>
    </row>
    <row r="173" s="11" customFormat="true" ht="18" spans="1:10">
      <c r="A173" s="21"/>
      <c r="B173" s="21"/>
      <c r="C173" s="21" t="s">
        <v>2194</v>
      </c>
      <c r="D173" s="21" t="s">
        <v>2162</v>
      </c>
      <c r="E173" s="21" t="s">
        <v>2162</v>
      </c>
      <c r="F173" s="21" t="s">
        <v>2162</v>
      </c>
      <c r="G173" s="21" t="s">
        <v>2162</v>
      </c>
      <c r="H173" s="21" t="s">
        <v>2162</v>
      </c>
      <c r="I173" s="21" t="s">
        <v>2162</v>
      </c>
      <c r="J173" s="21" t="s">
        <v>2162</v>
      </c>
    </row>
    <row r="174" s="11" customFormat="true" ht="18" spans="1:10">
      <c r="A174" s="21"/>
      <c r="B174" s="21"/>
      <c r="C174" s="21" t="s">
        <v>2162</v>
      </c>
      <c r="D174" s="21" t="s">
        <v>2217</v>
      </c>
      <c r="E174" s="21" t="s">
        <v>2162</v>
      </c>
      <c r="F174" s="21" t="s">
        <v>2162</v>
      </c>
      <c r="G174" s="21" t="s">
        <v>2162</v>
      </c>
      <c r="H174" s="21" t="s">
        <v>2162</v>
      </c>
      <c r="I174" s="21" t="s">
        <v>2162</v>
      </c>
      <c r="J174" s="21" t="s">
        <v>2162</v>
      </c>
    </row>
    <row r="175" s="11" customFormat="true" ht="36" spans="1:10">
      <c r="A175" s="21"/>
      <c r="B175" s="21"/>
      <c r="C175" s="21" t="s">
        <v>2162</v>
      </c>
      <c r="D175" s="21" t="s">
        <v>2162</v>
      </c>
      <c r="E175" s="21" t="s">
        <v>2409</v>
      </c>
      <c r="F175" s="21" t="s">
        <v>2171</v>
      </c>
      <c r="G175" s="21" t="s">
        <v>2345</v>
      </c>
      <c r="H175" s="21" t="s">
        <v>2405</v>
      </c>
      <c r="I175" s="21" t="s">
        <v>2168</v>
      </c>
      <c r="J175" s="21" t="s">
        <v>2410</v>
      </c>
    </row>
    <row r="176" s="11" customFormat="true" ht="18" spans="1:10">
      <c r="A176" s="21"/>
      <c r="B176" s="21"/>
      <c r="C176" s="21" t="s">
        <v>2204</v>
      </c>
      <c r="D176" s="21" t="s">
        <v>2162</v>
      </c>
      <c r="E176" s="21" t="s">
        <v>2162</v>
      </c>
      <c r="F176" s="21" t="s">
        <v>2162</v>
      </c>
      <c r="G176" s="21" t="s">
        <v>2162</v>
      </c>
      <c r="H176" s="21" t="s">
        <v>2162</v>
      </c>
      <c r="I176" s="21" t="s">
        <v>2162</v>
      </c>
      <c r="J176" s="21" t="s">
        <v>2162</v>
      </c>
    </row>
    <row r="177" s="11" customFormat="true" ht="36" spans="1:10">
      <c r="A177" s="21"/>
      <c r="B177" s="21"/>
      <c r="C177" s="21" t="s">
        <v>2162</v>
      </c>
      <c r="D177" s="21" t="s">
        <v>2205</v>
      </c>
      <c r="E177" s="21" t="s">
        <v>2162</v>
      </c>
      <c r="F177" s="21" t="s">
        <v>2162</v>
      </c>
      <c r="G177" s="21" t="s">
        <v>2162</v>
      </c>
      <c r="H177" s="21" t="s">
        <v>2162</v>
      </c>
      <c r="I177" s="21" t="s">
        <v>2162</v>
      </c>
      <c r="J177" s="21" t="s">
        <v>2162</v>
      </c>
    </row>
    <row r="178" s="11" customFormat="true" ht="36" spans="1:10">
      <c r="A178" s="21"/>
      <c r="B178" s="21"/>
      <c r="C178" s="21" t="s">
        <v>2162</v>
      </c>
      <c r="D178" s="21" t="s">
        <v>2162</v>
      </c>
      <c r="E178" s="21" t="s">
        <v>2411</v>
      </c>
      <c r="F178" s="21" t="s">
        <v>2165</v>
      </c>
      <c r="G178" s="21" t="s">
        <v>2316</v>
      </c>
      <c r="H178" s="21" t="s">
        <v>2181</v>
      </c>
      <c r="I178" s="21" t="s">
        <v>2168</v>
      </c>
      <c r="J178" s="21" t="s">
        <v>2412</v>
      </c>
    </row>
    <row r="179" s="11" customFormat="true" ht="180" spans="1:10">
      <c r="A179" s="21" t="s">
        <v>2413</v>
      </c>
      <c r="B179" s="21" t="s">
        <v>2414</v>
      </c>
      <c r="C179" s="21"/>
      <c r="D179" s="21"/>
      <c r="E179" s="21"/>
      <c r="F179" s="21"/>
      <c r="G179" s="21"/>
      <c r="H179" s="21"/>
      <c r="I179" s="21"/>
      <c r="J179" s="21"/>
    </row>
    <row r="180" s="11" customFormat="true" ht="18" spans="1:10">
      <c r="A180" s="21"/>
      <c r="B180" s="21"/>
      <c r="C180" s="21" t="s">
        <v>2161</v>
      </c>
      <c r="D180" s="21" t="s">
        <v>2162</v>
      </c>
      <c r="E180" s="21" t="s">
        <v>2162</v>
      </c>
      <c r="F180" s="21" t="s">
        <v>2162</v>
      </c>
      <c r="G180" s="21" t="s">
        <v>2162</v>
      </c>
      <c r="H180" s="21" t="s">
        <v>2162</v>
      </c>
      <c r="I180" s="21" t="s">
        <v>2162</v>
      </c>
      <c r="J180" s="21" t="s">
        <v>2162</v>
      </c>
    </row>
    <row r="181" s="11" customFormat="true" ht="18" spans="1:10">
      <c r="A181" s="21"/>
      <c r="B181" s="21"/>
      <c r="C181" s="21" t="s">
        <v>2162</v>
      </c>
      <c r="D181" s="21" t="s">
        <v>2163</v>
      </c>
      <c r="E181" s="21" t="s">
        <v>2162</v>
      </c>
      <c r="F181" s="21" t="s">
        <v>2162</v>
      </c>
      <c r="G181" s="21" t="s">
        <v>2162</v>
      </c>
      <c r="H181" s="21" t="s">
        <v>2162</v>
      </c>
      <c r="I181" s="21" t="s">
        <v>2162</v>
      </c>
      <c r="J181" s="21" t="s">
        <v>2162</v>
      </c>
    </row>
    <row r="182" s="11" customFormat="true" ht="162" spans="1:10">
      <c r="A182" s="21"/>
      <c r="B182" s="21"/>
      <c r="C182" s="21" t="s">
        <v>2162</v>
      </c>
      <c r="D182" s="21" t="s">
        <v>2162</v>
      </c>
      <c r="E182" s="21" t="s">
        <v>2415</v>
      </c>
      <c r="F182" s="21" t="s">
        <v>2165</v>
      </c>
      <c r="G182" s="21" t="s">
        <v>2377</v>
      </c>
      <c r="H182" s="21" t="s">
        <v>2181</v>
      </c>
      <c r="I182" s="21" t="s">
        <v>2168</v>
      </c>
      <c r="J182" s="21" t="s">
        <v>2416</v>
      </c>
    </row>
    <row r="183" s="11" customFormat="true" ht="18" spans="1:10">
      <c r="A183" s="21"/>
      <c r="B183" s="21"/>
      <c r="C183" s="21" t="s">
        <v>2162</v>
      </c>
      <c r="D183" s="21" t="s">
        <v>2178</v>
      </c>
      <c r="E183" s="21" t="s">
        <v>2162</v>
      </c>
      <c r="F183" s="21" t="s">
        <v>2162</v>
      </c>
      <c r="G183" s="21" t="s">
        <v>2162</v>
      </c>
      <c r="H183" s="21" t="s">
        <v>2162</v>
      </c>
      <c r="I183" s="21" t="s">
        <v>2162</v>
      </c>
      <c r="J183" s="21" t="s">
        <v>2162</v>
      </c>
    </row>
    <row r="184" s="11" customFormat="true" ht="144" spans="1:10">
      <c r="A184" s="21"/>
      <c r="B184" s="21"/>
      <c r="C184" s="21" t="s">
        <v>2162</v>
      </c>
      <c r="D184" s="21" t="s">
        <v>2162</v>
      </c>
      <c r="E184" s="21" t="s">
        <v>2417</v>
      </c>
      <c r="F184" s="21" t="s">
        <v>2171</v>
      </c>
      <c r="G184" s="21" t="s">
        <v>2176</v>
      </c>
      <c r="H184" s="21" t="s">
        <v>2181</v>
      </c>
      <c r="I184" s="21" t="s">
        <v>2168</v>
      </c>
      <c r="J184" s="21" t="s">
        <v>2418</v>
      </c>
    </row>
    <row r="185" s="11" customFormat="true" ht="18" spans="1:10">
      <c r="A185" s="21"/>
      <c r="B185" s="21"/>
      <c r="C185" s="21" t="s">
        <v>2162</v>
      </c>
      <c r="D185" s="21" t="s">
        <v>2189</v>
      </c>
      <c r="E185" s="21" t="s">
        <v>2162</v>
      </c>
      <c r="F185" s="21" t="s">
        <v>2162</v>
      </c>
      <c r="G185" s="21" t="s">
        <v>2162</v>
      </c>
      <c r="H185" s="21" t="s">
        <v>2162</v>
      </c>
      <c r="I185" s="21" t="s">
        <v>2162</v>
      </c>
      <c r="J185" s="21" t="s">
        <v>2162</v>
      </c>
    </row>
    <row r="186" s="11" customFormat="true" ht="144" spans="1:10">
      <c r="A186" s="21"/>
      <c r="B186" s="21"/>
      <c r="C186" s="21" t="s">
        <v>2162</v>
      </c>
      <c r="D186" s="21" t="s">
        <v>2162</v>
      </c>
      <c r="E186" s="21" t="s">
        <v>2419</v>
      </c>
      <c r="F186" s="21" t="s">
        <v>2185</v>
      </c>
      <c r="G186" s="21" t="s">
        <v>2420</v>
      </c>
      <c r="H186" s="21" t="s">
        <v>2421</v>
      </c>
      <c r="I186" s="21" t="s">
        <v>2168</v>
      </c>
      <c r="J186" s="21" t="s">
        <v>2422</v>
      </c>
    </row>
    <row r="187" s="11" customFormat="true" ht="18" spans="1:10">
      <c r="A187" s="21"/>
      <c r="B187" s="21"/>
      <c r="C187" s="21" t="s">
        <v>2194</v>
      </c>
      <c r="D187" s="21" t="s">
        <v>2162</v>
      </c>
      <c r="E187" s="21" t="s">
        <v>2162</v>
      </c>
      <c r="F187" s="21" t="s">
        <v>2162</v>
      </c>
      <c r="G187" s="21" t="s">
        <v>2162</v>
      </c>
      <c r="H187" s="21" t="s">
        <v>2162</v>
      </c>
      <c r="I187" s="21" t="s">
        <v>2162</v>
      </c>
      <c r="J187" s="21" t="s">
        <v>2162</v>
      </c>
    </row>
    <row r="188" s="11" customFormat="true" ht="18" spans="1:10">
      <c r="A188" s="21"/>
      <c r="B188" s="21"/>
      <c r="C188" s="21" t="s">
        <v>2162</v>
      </c>
      <c r="D188" s="21" t="s">
        <v>2217</v>
      </c>
      <c r="E188" s="21" t="s">
        <v>2162</v>
      </c>
      <c r="F188" s="21" t="s">
        <v>2162</v>
      </c>
      <c r="G188" s="21" t="s">
        <v>2162</v>
      </c>
      <c r="H188" s="21" t="s">
        <v>2162</v>
      </c>
      <c r="I188" s="21" t="s">
        <v>2162</v>
      </c>
      <c r="J188" s="21" t="s">
        <v>2162</v>
      </c>
    </row>
    <row r="189" s="11" customFormat="true" ht="126" spans="1:10">
      <c r="A189" s="21"/>
      <c r="B189" s="21"/>
      <c r="C189" s="21" t="s">
        <v>2162</v>
      </c>
      <c r="D189" s="21" t="s">
        <v>2162</v>
      </c>
      <c r="E189" s="21" t="s">
        <v>2423</v>
      </c>
      <c r="F189" s="21" t="s">
        <v>2165</v>
      </c>
      <c r="G189" s="21" t="s">
        <v>2424</v>
      </c>
      <c r="H189" s="21" t="s">
        <v>2192</v>
      </c>
      <c r="I189" s="21" t="s">
        <v>2168</v>
      </c>
      <c r="J189" s="21" t="s">
        <v>2425</v>
      </c>
    </row>
    <row r="190" s="11" customFormat="true" ht="18" spans="1:10">
      <c r="A190" s="21"/>
      <c r="B190" s="21"/>
      <c r="C190" s="21" t="s">
        <v>2162</v>
      </c>
      <c r="D190" s="21" t="s">
        <v>2195</v>
      </c>
      <c r="E190" s="21" t="s">
        <v>2162</v>
      </c>
      <c r="F190" s="21" t="s">
        <v>2162</v>
      </c>
      <c r="G190" s="21" t="s">
        <v>2162</v>
      </c>
      <c r="H190" s="21" t="s">
        <v>2162</v>
      </c>
      <c r="I190" s="21" t="s">
        <v>2162</v>
      </c>
      <c r="J190" s="21" t="s">
        <v>2162</v>
      </c>
    </row>
    <row r="191" s="11" customFormat="true" ht="144" spans="1:10">
      <c r="A191" s="21"/>
      <c r="B191" s="21"/>
      <c r="C191" s="21" t="s">
        <v>2162</v>
      </c>
      <c r="D191" s="21" t="s">
        <v>2162</v>
      </c>
      <c r="E191" s="21" t="s">
        <v>2426</v>
      </c>
      <c r="F191" s="21" t="s">
        <v>2165</v>
      </c>
      <c r="G191" s="21" t="s">
        <v>2427</v>
      </c>
      <c r="H191" s="21" t="s">
        <v>2181</v>
      </c>
      <c r="I191" s="21" t="s">
        <v>2168</v>
      </c>
      <c r="J191" s="21" t="s">
        <v>2428</v>
      </c>
    </row>
    <row r="192" s="11" customFormat="true" ht="18" spans="1:10">
      <c r="A192" s="21"/>
      <c r="B192" s="21"/>
      <c r="C192" s="21" t="s">
        <v>2162</v>
      </c>
      <c r="D192" s="21" t="s">
        <v>2429</v>
      </c>
      <c r="E192" s="21" t="s">
        <v>2162</v>
      </c>
      <c r="F192" s="21" t="s">
        <v>2162</v>
      </c>
      <c r="G192" s="21" t="s">
        <v>2162</v>
      </c>
      <c r="H192" s="21" t="s">
        <v>2162</v>
      </c>
      <c r="I192" s="21" t="s">
        <v>2162</v>
      </c>
      <c r="J192" s="21" t="s">
        <v>2162</v>
      </c>
    </row>
    <row r="193" s="11" customFormat="true" ht="162" spans="1:10">
      <c r="A193" s="21"/>
      <c r="B193" s="21"/>
      <c r="C193" s="21" t="s">
        <v>2162</v>
      </c>
      <c r="D193" s="21" t="s">
        <v>2162</v>
      </c>
      <c r="E193" s="21" t="s">
        <v>2430</v>
      </c>
      <c r="F193" s="21" t="s">
        <v>2165</v>
      </c>
      <c r="G193" s="21" t="s">
        <v>2431</v>
      </c>
      <c r="H193" s="21" t="s">
        <v>2432</v>
      </c>
      <c r="I193" s="21" t="s">
        <v>2168</v>
      </c>
      <c r="J193" s="21" t="s">
        <v>2433</v>
      </c>
    </row>
    <row r="194" s="11" customFormat="true" ht="144" spans="1:10">
      <c r="A194" s="21"/>
      <c r="B194" s="21"/>
      <c r="C194" s="21" t="s">
        <v>2162</v>
      </c>
      <c r="D194" s="21" t="s">
        <v>2162</v>
      </c>
      <c r="E194" s="21" t="s">
        <v>2434</v>
      </c>
      <c r="F194" s="21" t="s">
        <v>2165</v>
      </c>
      <c r="G194" s="21" t="s">
        <v>2435</v>
      </c>
      <c r="H194" s="21" t="s">
        <v>2432</v>
      </c>
      <c r="I194" s="21" t="s">
        <v>2168</v>
      </c>
      <c r="J194" s="21" t="s">
        <v>2436</v>
      </c>
    </row>
    <row r="195" s="11" customFormat="true" ht="18" spans="1:10">
      <c r="A195" s="21"/>
      <c r="B195" s="21"/>
      <c r="C195" s="21" t="s">
        <v>2204</v>
      </c>
      <c r="D195" s="21" t="s">
        <v>2162</v>
      </c>
      <c r="E195" s="21" t="s">
        <v>2162</v>
      </c>
      <c r="F195" s="21" t="s">
        <v>2162</v>
      </c>
      <c r="G195" s="21" t="s">
        <v>2162</v>
      </c>
      <c r="H195" s="21" t="s">
        <v>2162</v>
      </c>
      <c r="I195" s="21" t="s">
        <v>2162</v>
      </c>
      <c r="J195" s="21" t="s">
        <v>2162</v>
      </c>
    </row>
    <row r="196" s="11" customFormat="true" ht="36" spans="1:10">
      <c r="A196" s="21"/>
      <c r="B196" s="21"/>
      <c r="C196" s="21" t="s">
        <v>2162</v>
      </c>
      <c r="D196" s="21" t="s">
        <v>2205</v>
      </c>
      <c r="E196" s="21" t="s">
        <v>2162</v>
      </c>
      <c r="F196" s="21" t="s">
        <v>2162</v>
      </c>
      <c r="G196" s="21" t="s">
        <v>2162</v>
      </c>
      <c r="H196" s="21" t="s">
        <v>2162</v>
      </c>
      <c r="I196" s="21" t="s">
        <v>2162</v>
      </c>
      <c r="J196" s="21" t="s">
        <v>2162</v>
      </c>
    </row>
    <row r="197" s="11" customFormat="true" ht="90" spans="1:10">
      <c r="A197" s="21"/>
      <c r="B197" s="21"/>
      <c r="C197" s="21" t="s">
        <v>2162</v>
      </c>
      <c r="D197" s="21" t="s">
        <v>2162</v>
      </c>
      <c r="E197" s="21" t="s">
        <v>2254</v>
      </c>
      <c r="F197" s="21" t="s">
        <v>2165</v>
      </c>
      <c r="G197" s="21" t="s">
        <v>2316</v>
      </c>
      <c r="H197" s="21" t="s">
        <v>2181</v>
      </c>
      <c r="I197" s="21" t="s">
        <v>2168</v>
      </c>
      <c r="J197" s="21" t="s">
        <v>2437</v>
      </c>
    </row>
  </sheetData>
  <mergeCells count="1">
    <mergeCell ref="A2:J2"/>
  </mergeCells>
  <pageMargins left="0.75" right="0.75" top="1" bottom="1" header="0.509027777777778" footer="0.509027777777778"/>
  <pageSetup paperSize="9" scale="7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F13" sqref="F13"/>
    </sheetView>
  </sheetViews>
  <sheetFormatPr defaultColWidth="9" defaultRowHeight="13.5" outlineLevelCol="1"/>
  <cols>
    <col min="1" max="1" width="20.25" style="1" customWidth="true"/>
    <col min="2" max="2" width="64" style="1" customWidth="true"/>
    <col min="3" max="16384" width="9" style="1"/>
  </cols>
  <sheetData>
    <row r="1" ht="32" customHeight="true" spans="1:2">
      <c r="A1" s="2" t="s">
        <v>2438</v>
      </c>
      <c r="B1" s="2"/>
    </row>
    <row r="3" ht="40" customHeight="true" spans="1:2">
      <c r="A3" s="3" t="s">
        <v>2439</v>
      </c>
      <c r="B3" s="4"/>
    </row>
    <row r="4" ht="45" customHeight="true" spans="1:2">
      <c r="A4" s="5" t="s">
        <v>2440</v>
      </c>
      <c r="B4" s="6"/>
    </row>
    <row r="5" ht="45" customHeight="true" spans="1:2">
      <c r="A5" s="7"/>
      <c r="B5" s="8"/>
    </row>
    <row r="6" ht="45" customHeight="true" spans="1:2">
      <c r="A6" s="7"/>
      <c r="B6" s="8"/>
    </row>
    <row r="7" ht="45" customHeight="true" spans="1:2">
      <c r="A7" s="7"/>
      <c r="B7" s="8"/>
    </row>
    <row r="8" ht="45" customHeight="true" spans="1:2">
      <c r="A8" s="7"/>
      <c r="B8" s="8"/>
    </row>
    <row r="9" ht="45" customHeight="true" spans="1:2">
      <c r="A9" s="7"/>
      <c r="B9" s="8"/>
    </row>
    <row r="10" ht="45" customHeight="true" spans="1:2">
      <c r="A10" s="7"/>
      <c r="B10" s="8"/>
    </row>
    <row r="11" ht="45" customHeight="true" spans="1:2">
      <c r="A11" s="7"/>
      <c r="B11" s="8"/>
    </row>
    <row r="12" ht="45" customHeight="true" spans="1:2">
      <c r="A12" s="7"/>
      <c r="B12" s="8"/>
    </row>
    <row r="13" ht="409" customHeight="true" spans="1:2">
      <c r="A13" s="9"/>
      <c r="B13" s="10"/>
    </row>
  </sheetData>
  <mergeCells count="3">
    <mergeCell ref="A1:B1"/>
    <mergeCell ref="A3:B3"/>
    <mergeCell ref="A4:B13"/>
  </mergeCells>
  <conditionalFormatting sqref="A4">
    <cfRule type="expression" dxfId="1" priority="2" stopIfTrue="1">
      <formula>"len($A:$A)=3"</formula>
    </cfRule>
  </conditionalFormatting>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44"/>
  <sheetViews>
    <sheetView showGridLines="0" showZeros="0" view="pageBreakPreview" zoomScaleNormal="90" zoomScaleSheetLayoutView="100" workbookViewId="0">
      <pane ySplit="3" topLeftCell="A19" activePane="bottomLeft" state="frozen"/>
      <selection/>
      <selection pane="bottomLeft" activeCell="F1" sqref="F$1:F$1048576"/>
    </sheetView>
  </sheetViews>
  <sheetFormatPr defaultColWidth="9" defaultRowHeight="15.75" outlineLevelCol="5"/>
  <cols>
    <col min="1" max="1" width="14.5" style="160" customWidth="true"/>
    <col min="2" max="2" width="50.75" style="160" customWidth="true"/>
    <col min="3" max="5" width="20.6333333333333" style="160" customWidth="true"/>
    <col min="6" max="6" width="9" style="263" hidden="true" customWidth="true"/>
    <col min="7" max="16384" width="9" style="263"/>
  </cols>
  <sheetData>
    <row r="1" ht="45" customHeight="true" spans="1:5">
      <c r="A1" s="326"/>
      <c r="B1" s="326" t="s">
        <v>105</v>
      </c>
      <c r="C1" s="326"/>
      <c r="D1" s="326"/>
      <c r="E1" s="326"/>
    </row>
    <row r="2" ht="18.95" customHeight="true" spans="2:5">
      <c r="B2" s="459"/>
      <c r="C2" s="329"/>
      <c r="D2" s="329"/>
      <c r="E2" s="479" t="s">
        <v>3</v>
      </c>
    </row>
    <row r="3" s="454" customFormat="true" ht="45" customHeight="true" spans="1:6">
      <c r="A3" s="460" t="s">
        <v>4</v>
      </c>
      <c r="B3" s="331" t="s">
        <v>5</v>
      </c>
      <c r="C3" s="268" t="s">
        <v>106</v>
      </c>
      <c r="D3" s="268" t="s">
        <v>7</v>
      </c>
      <c r="E3" s="268" t="s">
        <v>107</v>
      </c>
      <c r="F3" s="277" t="s">
        <v>9</v>
      </c>
    </row>
    <row r="4" ht="32.1" customHeight="true" spans="1:6">
      <c r="A4" s="461">
        <v>101</v>
      </c>
      <c r="B4" s="462" t="s">
        <v>11</v>
      </c>
      <c r="C4" s="102">
        <v>473516</v>
      </c>
      <c r="D4" s="102">
        <f>SUM(D5:D19)</f>
        <v>476600</v>
      </c>
      <c r="E4" s="348">
        <f>IFERROR(D4/C4-1,"")</f>
        <v>0.007</v>
      </c>
      <c r="F4" s="278" t="str">
        <f t="shared" ref="F4:F40" si="0">IF(LEN(A4)=3,"是",IF(B4&lt;&gt;"",IF(SUM(C4:D4)&lt;&gt;0,"是","否"),"是"))</f>
        <v>是</v>
      </c>
    </row>
    <row r="5" ht="32.1" customHeight="true" spans="1:6">
      <c r="A5" s="463">
        <v>10101</v>
      </c>
      <c r="B5" s="464" t="s">
        <v>13</v>
      </c>
      <c r="C5" s="121">
        <v>246631</v>
      </c>
      <c r="D5" s="340">
        <v>237000</v>
      </c>
      <c r="E5" s="307">
        <f t="shared" ref="E5:E14" si="1">IFERROR(D5/C5-1,"")</f>
        <v>-0.039</v>
      </c>
      <c r="F5" s="278" t="str">
        <f t="shared" si="0"/>
        <v>是</v>
      </c>
    </row>
    <row r="6" ht="32.1" customHeight="true" spans="1:6">
      <c r="A6" s="463">
        <v>10104</v>
      </c>
      <c r="B6" s="464" t="s">
        <v>15</v>
      </c>
      <c r="C6" s="121">
        <v>33000</v>
      </c>
      <c r="D6" s="340">
        <v>38200</v>
      </c>
      <c r="E6" s="307">
        <f t="shared" si="1"/>
        <v>0.158</v>
      </c>
      <c r="F6" s="278" t="str">
        <f t="shared" si="0"/>
        <v>是</v>
      </c>
    </row>
    <row r="7" ht="32.1" customHeight="true" spans="1:6">
      <c r="A7" s="463">
        <v>10106</v>
      </c>
      <c r="B7" s="464" t="s">
        <v>17</v>
      </c>
      <c r="C7" s="121">
        <v>2200</v>
      </c>
      <c r="D7" s="340">
        <v>2200</v>
      </c>
      <c r="E7" s="307">
        <f t="shared" si="1"/>
        <v>0</v>
      </c>
      <c r="F7" s="278" t="str">
        <f t="shared" si="0"/>
        <v>是</v>
      </c>
    </row>
    <row r="8" customFormat="true" ht="32.1" customHeight="true" spans="1:6">
      <c r="A8" s="465">
        <v>10107</v>
      </c>
      <c r="B8" s="466" t="s">
        <v>19</v>
      </c>
      <c r="C8" s="121">
        <v>4</v>
      </c>
      <c r="D8" s="340">
        <v>4</v>
      </c>
      <c r="E8" s="307">
        <f t="shared" si="1"/>
        <v>0</v>
      </c>
      <c r="F8" s="278" t="str">
        <f t="shared" si="0"/>
        <v>是</v>
      </c>
    </row>
    <row r="9" ht="32.1" customHeight="true" spans="1:6">
      <c r="A9" s="463">
        <v>10109</v>
      </c>
      <c r="B9" s="464" t="s">
        <v>21</v>
      </c>
      <c r="C9" s="121">
        <v>163281</v>
      </c>
      <c r="D9" s="340">
        <v>166400</v>
      </c>
      <c r="E9" s="307">
        <f t="shared" si="1"/>
        <v>0.019</v>
      </c>
      <c r="F9" s="278" t="str">
        <f t="shared" si="0"/>
        <v>是</v>
      </c>
    </row>
    <row r="10" customFormat="true" ht="32.1" customHeight="true" spans="1:6">
      <c r="A10" s="465">
        <v>10110</v>
      </c>
      <c r="B10" s="466" t="s">
        <v>23</v>
      </c>
      <c r="C10" s="121">
        <v>4700</v>
      </c>
      <c r="D10" s="340">
        <v>5800</v>
      </c>
      <c r="E10" s="307">
        <f t="shared" si="1"/>
        <v>0.234</v>
      </c>
      <c r="F10" s="278" t="str">
        <f t="shared" si="0"/>
        <v>是</v>
      </c>
    </row>
    <row r="11" customFormat="true" ht="32.1" customHeight="true" spans="1:6">
      <c r="A11" s="465">
        <v>10111</v>
      </c>
      <c r="B11" s="466" t="s">
        <v>25</v>
      </c>
      <c r="C11" s="121">
        <v>9500</v>
      </c>
      <c r="D11" s="340">
        <v>9900</v>
      </c>
      <c r="E11" s="307">
        <f t="shared" si="1"/>
        <v>0.042</v>
      </c>
      <c r="F11" s="278" t="str">
        <f t="shared" si="0"/>
        <v>是</v>
      </c>
    </row>
    <row r="12" customFormat="true" ht="32.1" customHeight="true" spans="1:6">
      <c r="A12" s="465">
        <v>10112</v>
      </c>
      <c r="B12" s="466" t="s">
        <v>27</v>
      </c>
      <c r="C12" s="121">
        <v>8050</v>
      </c>
      <c r="D12" s="340">
        <v>8436</v>
      </c>
      <c r="E12" s="307">
        <f t="shared" si="1"/>
        <v>0.048</v>
      </c>
      <c r="F12" s="278" t="str">
        <f t="shared" si="0"/>
        <v>是</v>
      </c>
    </row>
    <row r="13" customFormat="true" ht="32.1" customHeight="true" spans="1:6">
      <c r="A13" s="465">
        <v>10113</v>
      </c>
      <c r="B13" s="466" t="s">
        <v>29</v>
      </c>
      <c r="C13" s="121">
        <v>600</v>
      </c>
      <c r="D13" s="340">
        <v>950</v>
      </c>
      <c r="E13" s="307">
        <f t="shared" si="1"/>
        <v>0.583</v>
      </c>
      <c r="F13" s="278" t="str">
        <f t="shared" si="0"/>
        <v>是</v>
      </c>
    </row>
    <row r="14" customFormat="true" ht="32.1" customHeight="true" spans="1:6">
      <c r="A14" s="465">
        <v>10114</v>
      </c>
      <c r="B14" s="466" t="s">
        <v>31</v>
      </c>
      <c r="C14" s="121">
        <v>2800</v>
      </c>
      <c r="D14" s="340">
        <v>4800</v>
      </c>
      <c r="E14" s="307">
        <f t="shared" si="1"/>
        <v>0.714</v>
      </c>
      <c r="F14" s="278" t="str">
        <f t="shared" si="0"/>
        <v>是</v>
      </c>
    </row>
    <row r="15" ht="32.1" customHeight="true" spans="1:6">
      <c r="A15" s="463">
        <v>10118</v>
      </c>
      <c r="B15" s="464" t="s">
        <v>33</v>
      </c>
      <c r="C15" s="121">
        <v>0</v>
      </c>
      <c r="D15" s="340">
        <v>0</v>
      </c>
      <c r="E15" s="307" t="str">
        <f t="shared" ref="E15:E40" si="2">IFERROR(D15/C15-1,"")</f>
        <v/>
      </c>
      <c r="F15" s="278" t="str">
        <f t="shared" si="0"/>
        <v>否</v>
      </c>
    </row>
    <row r="16" customFormat="true" ht="32.1" customHeight="true" spans="1:6">
      <c r="A16" s="465">
        <v>10119</v>
      </c>
      <c r="B16" s="466" t="s">
        <v>35</v>
      </c>
      <c r="C16" s="121">
        <v>50</v>
      </c>
      <c r="D16" s="340">
        <v>110</v>
      </c>
      <c r="E16" s="307">
        <f t="shared" si="2"/>
        <v>1.2</v>
      </c>
      <c r="F16" s="278" t="str">
        <f t="shared" si="0"/>
        <v>是</v>
      </c>
    </row>
    <row r="17" customFormat="true" ht="32.1" customHeight="true" spans="1:6">
      <c r="A17" s="465">
        <v>10120</v>
      </c>
      <c r="B17" s="466" t="s">
        <v>37</v>
      </c>
      <c r="C17" s="121">
        <v>0</v>
      </c>
      <c r="D17" s="340">
        <v>0</v>
      </c>
      <c r="E17" s="307" t="str">
        <f t="shared" si="2"/>
        <v/>
      </c>
      <c r="F17" s="278" t="str">
        <f t="shared" si="0"/>
        <v>否</v>
      </c>
    </row>
    <row r="18" customFormat="true" ht="32.1" customHeight="true" spans="1:6">
      <c r="A18" s="465">
        <v>10121</v>
      </c>
      <c r="B18" s="466" t="s">
        <v>39</v>
      </c>
      <c r="C18" s="121">
        <v>2700</v>
      </c>
      <c r="D18" s="340">
        <v>2800</v>
      </c>
      <c r="E18" s="307">
        <f t="shared" si="2"/>
        <v>0.037</v>
      </c>
      <c r="F18" s="278" t="str">
        <f t="shared" si="0"/>
        <v>是</v>
      </c>
    </row>
    <row r="19" customFormat="true" ht="32.1" customHeight="true" spans="1:6">
      <c r="A19" s="465">
        <v>10199</v>
      </c>
      <c r="B19" s="466" t="s">
        <v>41</v>
      </c>
      <c r="C19" s="121">
        <v>0</v>
      </c>
      <c r="D19" s="340">
        <v>0</v>
      </c>
      <c r="E19" s="307" t="str">
        <f t="shared" si="2"/>
        <v/>
      </c>
      <c r="F19" s="278" t="str">
        <f t="shared" si="0"/>
        <v>否</v>
      </c>
    </row>
    <row r="20" s="455" customFormat="true" ht="32.1" customHeight="true" spans="1:6">
      <c r="A20" s="461">
        <v>103</v>
      </c>
      <c r="B20" s="462" t="s">
        <v>43</v>
      </c>
      <c r="C20" s="102">
        <f>SUM(C21:C28)</f>
        <v>143450</v>
      </c>
      <c r="D20" s="102">
        <f>SUM(D21:D28)</f>
        <v>160157</v>
      </c>
      <c r="E20" s="348">
        <f t="shared" si="2"/>
        <v>0.116</v>
      </c>
      <c r="F20" s="480" t="str">
        <f t="shared" si="0"/>
        <v>是</v>
      </c>
    </row>
    <row r="21" ht="32.1" customHeight="true" spans="1:6">
      <c r="A21" s="467">
        <v>10302</v>
      </c>
      <c r="B21" s="464" t="s">
        <v>45</v>
      </c>
      <c r="C21" s="121">
        <v>48780</v>
      </c>
      <c r="D21" s="340">
        <v>46970</v>
      </c>
      <c r="E21" s="307">
        <f t="shared" si="2"/>
        <v>-0.037</v>
      </c>
      <c r="F21" s="278" t="str">
        <f t="shared" si="0"/>
        <v>是</v>
      </c>
    </row>
    <row r="22" ht="32.1" customHeight="true" spans="1:6">
      <c r="A22" s="463">
        <v>10304</v>
      </c>
      <c r="B22" s="468" t="s">
        <v>47</v>
      </c>
      <c r="C22" s="121">
        <v>65900</v>
      </c>
      <c r="D22" s="340">
        <v>51322</v>
      </c>
      <c r="E22" s="307">
        <f t="shared" si="2"/>
        <v>-0.221</v>
      </c>
      <c r="F22" s="278" t="str">
        <f t="shared" si="0"/>
        <v>是</v>
      </c>
    </row>
    <row r="23" ht="32.1" customHeight="true" spans="1:6">
      <c r="A23" s="463">
        <v>10305</v>
      </c>
      <c r="B23" s="464" t="s">
        <v>49</v>
      </c>
      <c r="C23" s="121">
        <v>7830</v>
      </c>
      <c r="D23" s="340">
        <v>10000</v>
      </c>
      <c r="E23" s="307">
        <f t="shared" si="2"/>
        <v>0.277</v>
      </c>
      <c r="F23" s="278" t="str">
        <f t="shared" si="0"/>
        <v>是</v>
      </c>
    </row>
    <row r="24" ht="32.1" customHeight="true" spans="1:6">
      <c r="A24" s="463">
        <v>10306</v>
      </c>
      <c r="B24" s="464" t="s">
        <v>51</v>
      </c>
      <c r="C24" s="121">
        <v>0</v>
      </c>
      <c r="D24" s="340">
        <v>0</v>
      </c>
      <c r="E24" s="307" t="str">
        <f t="shared" si="2"/>
        <v/>
      </c>
      <c r="F24" s="278" t="str">
        <f t="shared" si="0"/>
        <v>否</v>
      </c>
    </row>
    <row r="25" ht="32.1" customHeight="true" spans="1:6">
      <c r="A25" s="463">
        <v>10307</v>
      </c>
      <c r="B25" s="464" t="s">
        <v>53</v>
      </c>
      <c r="C25" s="121">
        <v>10800</v>
      </c>
      <c r="D25" s="340">
        <v>32418</v>
      </c>
      <c r="E25" s="307">
        <f t="shared" si="2"/>
        <v>2.002</v>
      </c>
      <c r="F25" s="278" t="str">
        <f t="shared" si="0"/>
        <v>是</v>
      </c>
    </row>
    <row r="26" customFormat="true" ht="32.1" customHeight="true" spans="1:6">
      <c r="A26" s="465">
        <v>10308</v>
      </c>
      <c r="B26" s="466" t="s">
        <v>55</v>
      </c>
      <c r="C26" s="121">
        <v>0</v>
      </c>
      <c r="D26" s="340">
        <v>0</v>
      </c>
      <c r="E26" s="307" t="str">
        <f t="shared" si="2"/>
        <v/>
      </c>
      <c r="F26" s="278" t="str">
        <f t="shared" si="0"/>
        <v>否</v>
      </c>
    </row>
    <row r="27" ht="32.1" customHeight="true" spans="1:6">
      <c r="A27" s="463">
        <v>10309</v>
      </c>
      <c r="B27" s="464" t="s">
        <v>57</v>
      </c>
      <c r="C27" s="121">
        <v>9840</v>
      </c>
      <c r="D27" s="340">
        <v>18847</v>
      </c>
      <c r="E27" s="307">
        <f t="shared" si="2"/>
        <v>0.915</v>
      </c>
      <c r="F27" s="278" t="str">
        <f t="shared" si="0"/>
        <v>是</v>
      </c>
    </row>
    <row r="28" ht="32.1" customHeight="true" spans="1:6">
      <c r="A28" s="463">
        <v>10399</v>
      </c>
      <c r="B28" s="464" t="s">
        <v>59</v>
      </c>
      <c r="C28" s="121">
        <v>300</v>
      </c>
      <c r="D28" s="340">
        <v>600</v>
      </c>
      <c r="E28" s="307">
        <f t="shared" si="2"/>
        <v>1</v>
      </c>
      <c r="F28" s="278" t="str">
        <f t="shared" si="0"/>
        <v>是</v>
      </c>
    </row>
    <row r="29" ht="32.1" customHeight="true" spans="1:6">
      <c r="A29" s="337"/>
      <c r="B29" s="464"/>
      <c r="C29" s="121" t="s">
        <v>108</v>
      </c>
      <c r="D29" s="340" t="s">
        <v>108</v>
      </c>
      <c r="E29" s="307" t="str">
        <f t="shared" si="2"/>
        <v/>
      </c>
      <c r="F29" s="278" t="str">
        <f t="shared" si="0"/>
        <v>是</v>
      </c>
    </row>
    <row r="30" s="456" customFormat="true" ht="32.1" customHeight="true" spans="1:6">
      <c r="A30" s="469"/>
      <c r="B30" s="470" t="s">
        <v>109</v>
      </c>
      <c r="C30" s="102">
        <f>SUM(C4,C20)</f>
        <v>616966</v>
      </c>
      <c r="D30" s="102">
        <f>SUM(D4,D20)</f>
        <v>636757</v>
      </c>
      <c r="E30" s="348">
        <f t="shared" si="2"/>
        <v>0.032</v>
      </c>
      <c r="F30" s="480" t="str">
        <f t="shared" si="0"/>
        <v>是</v>
      </c>
    </row>
    <row r="31" ht="32.1" customHeight="true" spans="1:6">
      <c r="A31" s="335">
        <v>105</v>
      </c>
      <c r="B31" s="471" t="s">
        <v>61</v>
      </c>
      <c r="C31" s="121">
        <v>473700</v>
      </c>
      <c r="D31" s="340">
        <v>534200</v>
      </c>
      <c r="E31" s="307">
        <f t="shared" si="2"/>
        <v>0.128</v>
      </c>
      <c r="F31" s="278" t="str">
        <f t="shared" si="0"/>
        <v>是</v>
      </c>
    </row>
    <row r="32" ht="32.1" customHeight="true" spans="1:6">
      <c r="A32" s="472">
        <v>110</v>
      </c>
      <c r="B32" s="473" t="s">
        <v>62</v>
      </c>
      <c r="C32" s="121">
        <f>SUM(C33:C35)</f>
        <v>1313247</v>
      </c>
      <c r="D32" s="340">
        <f>SUM(D33:D35)</f>
        <v>863544</v>
      </c>
      <c r="E32" s="307">
        <f t="shared" si="2"/>
        <v>-0.342</v>
      </c>
      <c r="F32" s="278" t="str">
        <f t="shared" si="0"/>
        <v>是</v>
      </c>
    </row>
    <row r="33" ht="32.1" customHeight="true" spans="1:6">
      <c r="A33" s="364">
        <v>11001</v>
      </c>
      <c r="B33" s="314" t="s">
        <v>63</v>
      </c>
      <c r="C33" s="121">
        <v>-92511</v>
      </c>
      <c r="D33" s="340">
        <v>-82206</v>
      </c>
      <c r="E33" s="307">
        <f t="shared" si="2"/>
        <v>-0.111</v>
      </c>
      <c r="F33" s="278" t="str">
        <f t="shared" si="0"/>
        <v>是</v>
      </c>
    </row>
    <row r="34" ht="32.1" customHeight="true" spans="1:6">
      <c r="A34" s="364"/>
      <c r="B34" s="314" t="s">
        <v>64</v>
      </c>
      <c r="C34" s="121">
        <v>1225358</v>
      </c>
      <c r="D34" s="340">
        <v>755750</v>
      </c>
      <c r="E34" s="307">
        <f t="shared" si="2"/>
        <v>-0.383</v>
      </c>
      <c r="F34" s="278" t="str">
        <f t="shared" si="0"/>
        <v>是</v>
      </c>
    </row>
    <row r="35" ht="32.1" customHeight="true" spans="1:6">
      <c r="A35" s="364">
        <v>11006</v>
      </c>
      <c r="B35" s="314" t="s">
        <v>110</v>
      </c>
      <c r="C35" s="121">
        <v>180400</v>
      </c>
      <c r="D35" s="340">
        <v>190000</v>
      </c>
      <c r="E35" s="307">
        <f t="shared" si="2"/>
        <v>0.053</v>
      </c>
      <c r="F35" s="278" t="str">
        <f t="shared" si="0"/>
        <v>是</v>
      </c>
    </row>
    <row r="36" ht="32.1" customHeight="true" spans="1:6">
      <c r="A36" s="364">
        <v>11008</v>
      </c>
      <c r="B36" s="314" t="s">
        <v>65</v>
      </c>
      <c r="C36" s="121">
        <v>22927</v>
      </c>
      <c r="D36" s="340">
        <v>51936</v>
      </c>
      <c r="E36" s="307">
        <f t="shared" si="2"/>
        <v>1.265</v>
      </c>
      <c r="F36" s="278" t="str">
        <f t="shared" si="0"/>
        <v>是</v>
      </c>
    </row>
    <row r="37" ht="32.1" customHeight="true" spans="1:6">
      <c r="A37" s="364">
        <v>11009</v>
      </c>
      <c r="B37" s="314" t="s">
        <v>66</v>
      </c>
      <c r="C37" s="121">
        <v>194656</v>
      </c>
      <c r="D37" s="340">
        <v>200710</v>
      </c>
      <c r="E37" s="307">
        <f t="shared" si="2"/>
        <v>0.031</v>
      </c>
      <c r="F37" s="278" t="str">
        <f t="shared" si="0"/>
        <v>是</v>
      </c>
    </row>
    <row r="38" s="457" customFormat="true" ht="32.1" customHeight="true" spans="1:6">
      <c r="A38" s="474">
        <v>11013</v>
      </c>
      <c r="B38" s="475" t="s">
        <v>67</v>
      </c>
      <c r="C38" s="121">
        <v>11627</v>
      </c>
      <c r="D38" s="340">
        <v>0</v>
      </c>
      <c r="E38" s="307">
        <f t="shared" si="2"/>
        <v>-1</v>
      </c>
      <c r="F38" s="278" t="str">
        <f t="shared" si="0"/>
        <v>是</v>
      </c>
    </row>
    <row r="39" s="458" customFormat="true" ht="32.1" customHeight="true" spans="1:6">
      <c r="A39" s="364">
        <v>11015</v>
      </c>
      <c r="B39" s="318" t="s">
        <v>68</v>
      </c>
      <c r="C39" s="121">
        <v>0</v>
      </c>
      <c r="D39" s="340">
        <v>0</v>
      </c>
      <c r="E39" s="307" t="str">
        <f t="shared" si="2"/>
        <v/>
      </c>
      <c r="F39" s="278" t="str">
        <f t="shared" si="0"/>
        <v>否</v>
      </c>
    </row>
    <row r="40" s="455" customFormat="true" ht="32.1" customHeight="true" spans="1:6">
      <c r="A40" s="476"/>
      <c r="B40" s="477" t="s">
        <v>69</v>
      </c>
      <c r="C40" s="102">
        <f>SUM(C30:C32,C36:C39)</f>
        <v>2633123</v>
      </c>
      <c r="D40" s="102">
        <f>SUM(D30:D32,D36:D39)</f>
        <v>2287147</v>
      </c>
      <c r="E40" s="348">
        <f t="shared" si="2"/>
        <v>-0.131</v>
      </c>
      <c r="F40" s="480" t="str">
        <f t="shared" si="0"/>
        <v>是</v>
      </c>
    </row>
    <row r="41" spans="4:4">
      <c r="D41" s="478"/>
    </row>
    <row r="42" spans="4:4">
      <c r="D42" s="478"/>
    </row>
    <row r="43" spans="4:4">
      <c r="D43" s="478"/>
    </row>
    <row r="44" spans="4:4">
      <c r="D44" s="478"/>
    </row>
  </sheetData>
  <autoFilter ref="A3:F40">
    <extLst/>
  </autoFilter>
  <mergeCells count="1">
    <mergeCell ref="B1:E1"/>
  </mergeCells>
  <conditionalFormatting sqref="E2">
    <cfRule type="cellIs" dxfId="0" priority="33" stopIfTrue="1" operator="lessThanOrEqual">
      <formula>-1</formula>
    </cfRule>
  </conditionalFormatting>
  <conditionalFormatting sqref="A31:B31">
    <cfRule type="expression" dxfId="1" priority="39" stopIfTrue="1">
      <formula>"len($A:$A)=3"</formula>
    </cfRule>
  </conditionalFormatting>
  <conditionalFormatting sqref="B7:B8">
    <cfRule type="expression" dxfId="1" priority="31" stopIfTrue="1">
      <formula>"len($A:$A)=3"</formula>
    </cfRule>
  </conditionalFormatting>
  <conditionalFormatting sqref="B38:B39">
    <cfRule type="expression" dxfId="1" priority="7" stopIfTrue="1">
      <formula>"len($A:$A)=3"</formula>
    </cfRule>
    <cfRule type="expression" dxfId="1" priority="8" stopIfTrue="1">
      <formula>"len($A:$A)=3"</formula>
    </cfRule>
  </conditionalFormatting>
  <conditionalFormatting sqref="F4:F58">
    <cfRule type="cellIs" dxfId="2" priority="23" stopIfTrue="1" operator="lessThan">
      <formula>0</formula>
    </cfRule>
  </conditionalFormatting>
  <conditionalFormatting sqref="A4:C5 A6:B28 D4 C6:C40 D20 D30 D40">
    <cfRule type="expression" dxfId="1" priority="29" stopIfTrue="1">
      <formula>"len($A:$A)=3"</formula>
    </cfRule>
  </conditionalFormatting>
  <conditionalFormatting sqref="B4:C5 B6 D4 C6:C40 D20 D30 D40">
    <cfRule type="expression" dxfId="1" priority="32" stopIfTrue="1">
      <formula>"len($A:$A)=3"</formula>
    </cfRule>
  </conditionalFormatting>
  <conditionalFormatting sqref="A29:B29 B40 B41:C58 D41:D44">
    <cfRule type="expression" dxfId="1" priority="40" stopIfTrue="1">
      <formula>"len($A:$A)=3"</formula>
    </cfRule>
  </conditionalFormatting>
  <conditionalFormatting sqref="B29 B31">
    <cfRule type="expression" dxfId="1" priority="52" stopIfTrue="1">
      <formula>"len($A:$A)=3"</formula>
    </cfRule>
  </conditionalFormatting>
  <conditionalFormatting sqref="A32:B32 A35:B35">
    <cfRule type="expression" dxfId="1" priority="12" stopIfTrue="1">
      <formula>"len($A:$A)=3"</formula>
    </cfRule>
  </conditionalFormatting>
  <conditionalFormatting sqref="B32:B34 B39">
    <cfRule type="expression" dxfId="1" priority="13" stopIfTrue="1">
      <formula>"len($A:$A)=3"</formula>
    </cfRule>
  </conditionalFormatting>
  <conditionalFormatting sqref="A33:B34">
    <cfRule type="expression" dxfId="1" priority="11" stopIfTrue="1">
      <formula>"len($A:$A)=3"</formula>
    </cfRule>
  </conditionalFormatting>
  <conditionalFormatting sqref="A36:B44">
    <cfRule type="expression" dxfId="1" priority="9" stopIfTrue="1">
      <formula>"len($A:$A)=3"</formula>
    </cfRule>
  </conditionalFormatting>
  <conditionalFormatting sqref="A38:B39">
    <cfRule type="expression" dxfId="1" priority="6" stopIfTrue="1">
      <formula>"len($A:$A)=3"</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1368"/>
  <sheetViews>
    <sheetView showGridLines="0" showZeros="0" view="pageBreakPreview" zoomScaleNormal="100" zoomScaleSheetLayoutView="100" workbookViewId="0">
      <pane xSplit="1" ySplit="3" topLeftCell="B1313" activePane="bottomRight" state="frozen"/>
      <selection/>
      <selection pane="topRight"/>
      <selection pane="bottomLeft"/>
      <selection pane="bottomRight" activeCell="F1" sqref="F$1:H$1048576"/>
    </sheetView>
  </sheetViews>
  <sheetFormatPr defaultColWidth="9" defaultRowHeight="15.75" outlineLevelCol="7"/>
  <cols>
    <col min="1" max="1" width="19.1333333333333" style="158" customWidth="true"/>
    <col min="2" max="2" width="50.6333333333333" style="158" customWidth="true"/>
    <col min="3" max="4" width="20.6333333333333" style="158" customWidth="true"/>
    <col min="5" max="5" width="20.6333333333333" style="325" customWidth="true"/>
    <col min="6" max="6" width="4" style="158" hidden="true" customWidth="true"/>
    <col min="7" max="7" width="4.125" style="158" hidden="true" customWidth="true"/>
    <col min="8" max="8" width="6.25" style="158" hidden="true" customWidth="true"/>
    <col min="9" max="16384" width="9" style="158"/>
  </cols>
  <sheetData>
    <row r="1" s="224" customFormat="true" ht="45" customHeight="true" spans="2:5">
      <c r="B1" s="421" t="s">
        <v>111</v>
      </c>
      <c r="C1" s="421"/>
      <c r="D1" s="421"/>
      <c r="E1" s="421"/>
    </row>
    <row r="2" s="224" customFormat="true" ht="20.1" customHeight="true" spans="1:5">
      <c r="A2" s="422"/>
      <c r="B2" s="423"/>
      <c r="C2" s="424"/>
      <c r="D2" s="425"/>
      <c r="E2" s="425" t="s">
        <v>3</v>
      </c>
    </row>
    <row r="3" s="159" customFormat="true" ht="45" customHeight="true" spans="1:7">
      <c r="A3" s="426" t="s">
        <v>4</v>
      </c>
      <c r="B3" s="427" t="s">
        <v>5</v>
      </c>
      <c r="C3" s="426" t="s">
        <v>106</v>
      </c>
      <c r="D3" s="426" t="s">
        <v>7</v>
      </c>
      <c r="E3" s="426" t="s">
        <v>107</v>
      </c>
      <c r="F3" s="406" t="s">
        <v>9</v>
      </c>
      <c r="G3" s="159" t="s">
        <v>112</v>
      </c>
    </row>
    <row r="4" ht="36" customHeight="true" spans="1:8">
      <c r="A4" s="428">
        <v>201</v>
      </c>
      <c r="B4" s="295" t="s">
        <v>71</v>
      </c>
      <c r="C4" s="429">
        <v>81585</v>
      </c>
      <c r="D4" s="429">
        <v>77515</v>
      </c>
      <c r="E4" s="348">
        <f>IFERROR(D4/C4-1,"")</f>
        <v>-0.05</v>
      </c>
      <c r="F4" s="279" t="str">
        <f t="shared" ref="F4:F67" si="0">IF(LEN(A4)=3,"是",IF(B4&lt;&gt;"",IF(SUM(C4:D4)&lt;&gt;0,"是","否"),"是"))</f>
        <v>是</v>
      </c>
      <c r="G4" s="158" t="str">
        <f t="shared" ref="G4:G67" si="1">IF(LEN(A4)=3,"类",IF(LEN(A4)=5,"款","项"))</f>
        <v>类</v>
      </c>
      <c r="H4" s="158">
        <f>LEN(A4)</f>
        <v>3</v>
      </c>
    </row>
    <row r="5" ht="36" customHeight="true" spans="1:8">
      <c r="A5" s="428">
        <v>20101</v>
      </c>
      <c r="B5" s="295" t="s">
        <v>113</v>
      </c>
      <c r="C5" s="429">
        <v>2415</v>
      </c>
      <c r="D5" s="429">
        <v>2291</v>
      </c>
      <c r="E5" s="348">
        <f>IFERROR(D5/C5-1,"")</f>
        <v>-0.051</v>
      </c>
      <c r="F5" s="279" t="str">
        <f t="shared" si="0"/>
        <v>是</v>
      </c>
      <c r="G5" s="158" t="str">
        <f t="shared" si="1"/>
        <v>款</v>
      </c>
      <c r="H5" s="158">
        <f t="shared" ref="H5:H68" si="2">LEN(A5)</f>
        <v>5</v>
      </c>
    </row>
    <row r="6" ht="36" customHeight="true" spans="1:8">
      <c r="A6" s="430">
        <v>2010101</v>
      </c>
      <c r="B6" s="297" t="s">
        <v>114</v>
      </c>
      <c r="C6" s="431">
        <v>2052</v>
      </c>
      <c r="D6" s="431">
        <v>1983</v>
      </c>
      <c r="E6" s="307">
        <f>IF(C6&gt;0,D6/C6-1,IF(C6&lt;0,-(D6/C6-1),""))</f>
        <v>-0.034</v>
      </c>
      <c r="F6" s="279" t="str">
        <f t="shared" si="0"/>
        <v>是</v>
      </c>
      <c r="G6" s="158" t="str">
        <f t="shared" si="1"/>
        <v>项</v>
      </c>
      <c r="H6" s="158">
        <f t="shared" si="2"/>
        <v>7</v>
      </c>
    </row>
    <row r="7" ht="36" customHeight="true" spans="1:8">
      <c r="A7" s="430">
        <v>2010102</v>
      </c>
      <c r="B7" s="297" t="s">
        <v>115</v>
      </c>
      <c r="C7" s="431">
        <v>153</v>
      </c>
      <c r="D7" s="431">
        <v>91</v>
      </c>
      <c r="E7" s="307">
        <f t="shared" ref="E7:E16" si="3">IF(C7&gt;0,D7/C7-1,IF(C7&lt;0,-(D7/C7-1),""))</f>
        <v>-0.405</v>
      </c>
      <c r="F7" s="279" t="str">
        <f t="shared" si="0"/>
        <v>是</v>
      </c>
      <c r="G7" s="158" t="str">
        <f t="shared" si="1"/>
        <v>项</v>
      </c>
      <c r="H7" s="158">
        <f t="shared" si="2"/>
        <v>7</v>
      </c>
    </row>
    <row r="8" ht="36" customHeight="true" spans="1:8">
      <c r="A8" s="430">
        <v>2010103</v>
      </c>
      <c r="B8" s="297" t="s">
        <v>116</v>
      </c>
      <c r="C8" s="431">
        <v>0</v>
      </c>
      <c r="D8" s="431">
        <v>0</v>
      </c>
      <c r="E8" s="307" t="str">
        <f t="shared" si="3"/>
        <v/>
      </c>
      <c r="F8" s="279" t="str">
        <f t="shared" si="0"/>
        <v>否</v>
      </c>
      <c r="G8" s="158" t="str">
        <f t="shared" si="1"/>
        <v>项</v>
      </c>
      <c r="H8" s="158">
        <f t="shared" si="2"/>
        <v>7</v>
      </c>
    </row>
    <row r="9" ht="36" customHeight="true" spans="1:8">
      <c r="A9" s="430">
        <v>2010104</v>
      </c>
      <c r="B9" s="297" t="s">
        <v>117</v>
      </c>
      <c r="C9" s="431">
        <v>120</v>
      </c>
      <c r="D9" s="431">
        <v>130</v>
      </c>
      <c r="E9" s="307">
        <f t="shared" si="3"/>
        <v>0.083</v>
      </c>
      <c r="F9" s="279" t="str">
        <f t="shared" si="0"/>
        <v>是</v>
      </c>
      <c r="G9" s="158" t="str">
        <f t="shared" si="1"/>
        <v>项</v>
      </c>
      <c r="H9" s="158">
        <f t="shared" si="2"/>
        <v>7</v>
      </c>
    </row>
    <row r="10" ht="36" customHeight="true" spans="1:8">
      <c r="A10" s="430">
        <v>2010105</v>
      </c>
      <c r="B10" s="297" t="s">
        <v>118</v>
      </c>
      <c r="C10" s="431">
        <v>18</v>
      </c>
      <c r="D10" s="431">
        <v>16</v>
      </c>
      <c r="E10" s="307">
        <f t="shared" si="3"/>
        <v>-0.111</v>
      </c>
      <c r="F10" s="279" t="str">
        <f t="shared" si="0"/>
        <v>是</v>
      </c>
      <c r="G10" s="158" t="str">
        <f t="shared" si="1"/>
        <v>项</v>
      </c>
      <c r="H10" s="158">
        <f t="shared" si="2"/>
        <v>7</v>
      </c>
    </row>
    <row r="11" ht="36" customHeight="true" spans="1:8">
      <c r="A11" s="430">
        <v>2010106</v>
      </c>
      <c r="B11" s="297" t="s">
        <v>119</v>
      </c>
      <c r="C11" s="431">
        <v>0</v>
      </c>
      <c r="D11" s="431">
        <v>0</v>
      </c>
      <c r="E11" s="307" t="str">
        <f t="shared" si="3"/>
        <v/>
      </c>
      <c r="F11" s="279" t="str">
        <f t="shared" si="0"/>
        <v>否</v>
      </c>
      <c r="G11" s="158" t="str">
        <f t="shared" si="1"/>
        <v>项</v>
      </c>
      <c r="H11" s="158">
        <f t="shared" si="2"/>
        <v>7</v>
      </c>
    </row>
    <row r="12" ht="36" customHeight="true" spans="1:8">
      <c r="A12" s="430">
        <v>2010107</v>
      </c>
      <c r="B12" s="297" t="s">
        <v>120</v>
      </c>
      <c r="C12" s="431">
        <v>0</v>
      </c>
      <c r="D12" s="431">
        <v>0</v>
      </c>
      <c r="E12" s="307" t="str">
        <f t="shared" si="3"/>
        <v/>
      </c>
      <c r="F12" s="279" t="str">
        <f t="shared" si="0"/>
        <v>否</v>
      </c>
      <c r="G12" s="158" t="str">
        <f t="shared" si="1"/>
        <v>项</v>
      </c>
      <c r="H12" s="158">
        <f t="shared" si="2"/>
        <v>7</v>
      </c>
    </row>
    <row r="13" ht="36" customHeight="true" spans="1:8">
      <c r="A13" s="430">
        <v>2010108</v>
      </c>
      <c r="B13" s="297" t="s">
        <v>121</v>
      </c>
      <c r="C13" s="431">
        <v>1</v>
      </c>
      <c r="D13" s="431">
        <v>0</v>
      </c>
      <c r="E13" s="307">
        <f t="shared" si="3"/>
        <v>-1</v>
      </c>
      <c r="F13" s="279" t="str">
        <f t="shared" si="0"/>
        <v>是</v>
      </c>
      <c r="G13" s="158" t="str">
        <f t="shared" si="1"/>
        <v>项</v>
      </c>
      <c r="H13" s="158">
        <f t="shared" si="2"/>
        <v>7</v>
      </c>
    </row>
    <row r="14" ht="36" customHeight="true" spans="1:8">
      <c r="A14" s="430">
        <v>2010109</v>
      </c>
      <c r="B14" s="297" t="s">
        <v>122</v>
      </c>
      <c r="C14" s="431">
        <v>0</v>
      </c>
      <c r="D14" s="431">
        <v>0</v>
      </c>
      <c r="E14" s="307" t="str">
        <f t="shared" si="3"/>
        <v/>
      </c>
      <c r="F14" s="279" t="str">
        <f t="shared" si="0"/>
        <v>否</v>
      </c>
      <c r="G14" s="158" t="str">
        <f t="shared" si="1"/>
        <v>项</v>
      </c>
      <c r="H14" s="158">
        <f t="shared" si="2"/>
        <v>7</v>
      </c>
    </row>
    <row r="15" ht="36" customHeight="true" spans="1:8">
      <c r="A15" s="430">
        <v>2010150</v>
      </c>
      <c r="B15" s="297" t="s">
        <v>123</v>
      </c>
      <c r="C15" s="431">
        <v>71</v>
      </c>
      <c r="D15" s="431">
        <v>71</v>
      </c>
      <c r="E15" s="307">
        <f t="shared" si="3"/>
        <v>0</v>
      </c>
      <c r="F15" s="279" t="str">
        <f t="shared" si="0"/>
        <v>是</v>
      </c>
      <c r="G15" s="158" t="str">
        <f t="shared" si="1"/>
        <v>项</v>
      </c>
      <c r="H15" s="158">
        <f t="shared" si="2"/>
        <v>7</v>
      </c>
    </row>
    <row r="16" ht="36" customHeight="true" spans="1:8">
      <c r="A16" s="430">
        <v>2010199</v>
      </c>
      <c r="B16" s="297" t="s">
        <v>124</v>
      </c>
      <c r="C16" s="431">
        <v>0</v>
      </c>
      <c r="D16" s="431">
        <v>0</v>
      </c>
      <c r="E16" s="307" t="str">
        <f t="shared" si="3"/>
        <v/>
      </c>
      <c r="F16" s="279" t="str">
        <f t="shared" si="0"/>
        <v>否</v>
      </c>
      <c r="G16" s="158" t="str">
        <f t="shared" si="1"/>
        <v>项</v>
      </c>
      <c r="H16" s="158">
        <f t="shared" si="2"/>
        <v>7</v>
      </c>
    </row>
    <row r="17" ht="36" customHeight="true" spans="1:8">
      <c r="A17" s="428">
        <v>20102</v>
      </c>
      <c r="B17" s="295" t="s">
        <v>125</v>
      </c>
      <c r="C17" s="429">
        <v>2036</v>
      </c>
      <c r="D17" s="429">
        <v>2042</v>
      </c>
      <c r="E17" s="348">
        <f>IFERROR(D17/C17-1,"")</f>
        <v>0.003</v>
      </c>
      <c r="F17" s="279" t="str">
        <f t="shared" si="0"/>
        <v>是</v>
      </c>
      <c r="G17" s="158" t="str">
        <f t="shared" si="1"/>
        <v>款</v>
      </c>
      <c r="H17" s="158">
        <f t="shared" si="2"/>
        <v>5</v>
      </c>
    </row>
    <row r="18" ht="36" customHeight="true" spans="1:8">
      <c r="A18" s="430">
        <v>2010201</v>
      </c>
      <c r="B18" s="297" t="s">
        <v>114</v>
      </c>
      <c r="C18" s="431">
        <v>1862</v>
      </c>
      <c r="D18" s="431">
        <v>1820</v>
      </c>
      <c r="E18" s="307">
        <f t="shared" ref="E18:E25" si="4">IF(C18&gt;0,D18/C18-1,IF(C18&lt;0,-(D18/C18-1),""))</f>
        <v>-0.023</v>
      </c>
      <c r="F18" s="279" t="str">
        <f t="shared" si="0"/>
        <v>是</v>
      </c>
      <c r="G18" s="158" t="str">
        <f t="shared" si="1"/>
        <v>项</v>
      </c>
      <c r="H18" s="158">
        <f t="shared" si="2"/>
        <v>7</v>
      </c>
    </row>
    <row r="19" ht="36" customHeight="true" spans="1:8">
      <c r="A19" s="430">
        <v>2010202</v>
      </c>
      <c r="B19" s="297" t="s">
        <v>115</v>
      </c>
      <c r="C19" s="431">
        <v>36</v>
      </c>
      <c r="D19" s="431">
        <v>63</v>
      </c>
      <c r="E19" s="307">
        <f t="shared" si="4"/>
        <v>0.75</v>
      </c>
      <c r="F19" s="279" t="str">
        <f t="shared" si="0"/>
        <v>是</v>
      </c>
      <c r="G19" s="158" t="str">
        <f t="shared" si="1"/>
        <v>项</v>
      </c>
      <c r="H19" s="158">
        <f t="shared" si="2"/>
        <v>7</v>
      </c>
    </row>
    <row r="20" ht="36" customHeight="true" spans="1:8">
      <c r="A20" s="430">
        <v>2010203</v>
      </c>
      <c r="B20" s="297" t="s">
        <v>116</v>
      </c>
      <c r="C20" s="431">
        <v>0</v>
      </c>
      <c r="D20" s="431">
        <v>0</v>
      </c>
      <c r="E20" s="307" t="str">
        <f t="shared" si="4"/>
        <v/>
      </c>
      <c r="F20" s="279" t="str">
        <f t="shared" si="0"/>
        <v>否</v>
      </c>
      <c r="G20" s="158" t="str">
        <f t="shared" si="1"/>
        <v>项</v>
      </c>
      <c r="H20" s="158">
        <f t="shared" si="2"/>
        <v>7</v>
      </c>
    </row>
    <row r="21" ht="36" customHeight="true" spans="1:8">
      <c r="A21" s="430">
        <v>2010204</v>
      </c>
      <c r="B21" s="297" t="s">
        <v>126</v>
      </c>
      <c r="C21" s="431">
        <v>120</v>
      </c>
      <c r="D21" s="431">
        <v>120</v>
      </c>
      <c r="E21" s="307">
        <f t="shared" si="4"/>
        <v>0</v>
      </c>
      <c r="F21" s="279" t="str">
        <f t="shared" si="0"/>
        <v>是</v>
      </c>
      <c r="G21" s="158" t="str">
        <f t="shared" si="1"/>
        <v>项</v>
      </c>
      <c r="H21" s="158">
        <f t="shared" si="2"/>
        <v>7</v>
      </c>
    </row>
    <row r="22" ht="36" customHeight="true" spans="1:8">
      <c r="A22" s="430">
        <v>2010205</v>
      </c>
      <c r="B22" s="297" t="s">
        <v>127</v>
      </c>
      <c r="C22" s="431">
        <v>18</v>
      </c>
      <c r="D22" s="431">
        <v>19</v>
      </c>
      <c r="E22" s="307">
        <f t="shared" si="4"/>
        <v>0.056</v>
      </c>
      <c r="F22" s="279" t="str">
        <f t="shared" si="0"/>
        <v>是</v>
      </c>
      <c r="G22" s="158" t="str">
        <f t="shared" si="1"/>
        <v>项</v>
      </c>
      <c r="H22" s="158">
        <f t="shared" si="2"/>
        <v>7</v>
      </c>
    </row>
    <row r="23" ht="36" customHeight="true" spans="1:8">
      <c r="A23" s="430">
        <v>2010206</v>
      </c>
      <c r="B23" s="297" t="s">
        <v>128</v>
      </c>
      <c r="C23" s="431">
        <v>0</v>
      </c>
      <c r="D23" s="431">
        <v>0</v>
      </c>
      <c r="E23" s="307" t="str">
        <f t="shared" si="4"/>
        <v/>
      </c>
      <c r="F23" s="279" t="str">
        <f t="shared" si="0"/>
        <v>否</v>
      </c>
      <c r="G23" s="158" t="str">
        <f t="shared" si="1"/>
        <v>项</v>
      </c>
      <c r="H23" s="158">
        <f t="shared" si="2"/>
        <v>7</v>
      </c>
    </row>
    <row r="24" ht="36" customHeight="true" spans="1:8">
      <c r="A24" s="430">
        <v>2010250</v>
      </c>
      <c r="B24" s="297" t="s">
        <v>123</v>
      </c>
      <c r="C24" s="431">
        <v>0</v>
      </c>
      <c r="D24" s="431">
        <v>0</v>
      </c>
      <c r="E24" s="307" t="str">
        <f t="shared" si="4"/>
        <v/>
      </c>
      <c r="F24" s="279" t="str">
        <f t="shared" si="0"/>
        <v>否</v>
      </c>
      <c r="G24" s="158" t="str">
        <f t="shared" si="1"/>
        <v>项</v>
      </c>
      <c r="H24" s="158">
        <f t="shared" si="2"/>
        <v>7</v>
      </c>
    </row>
    <row r="25" ht="36" customHeight="true" spans="1:8">
      <c r="A25" s="430">
        <v>2010299</v>
      </c>
      <c r="B25" s="297" t="s">
        <v>129</v>
      </c>
      <c r="C25" s="431">
        <v>0</v>
      </c>
      <c r="D25" s="431">
        <v>20</v>
      </c>
      <c r="E25" s="307" t="str">
        <f t="shared" si="4"/>
        <v/>
      </c>
      <c r="F25" s="279" t="str">
        <f t="shared" si="0"/>
        <v>是</v>
      </c>
      <c r="G25" s="158" t="str">
        <f t="shared" si="1"/>
        <v>项</v>
      </c>
      <c r="H25" s="158">
        <f t="shared" si="2"/>
        <v>7</v>
      </c>
    </row>
    <row r="26" ht="36" customHeight="true" spans="1:8">
      <c r="A26" s="428">
        <v>20103</v>
      </c>
      <c r="B26" s="295" t="s">
        <v>130</v>
      </c>
      <c r="C26" s="429">
        <v>20003</v>
      </c>
      <c r="D26" s="429">
        <v>11748</v>
      </c>
      <c r="E26" s="348">
        <f>IFERROR(D26/C26-1,"")</f>
        <v>-0.413</v>
      </c>
      <c r="F26" s="279" t="str">
        <f t="shared" si="0"/>
        <v>是</v>
      </c>
      <c r="G26" s="158" t="str">
        <f t="shared" si="1"/>
        <v>款</v>
      </c>
      <c r="H26" s="158">
        <f t="shared" si="2"/>
        <v>5</v>
      </c>
    </row>
    <row r="27" ht="36" customHeight="true" spans="1:8">
      <c r="A27" s="430">
        <v>2010301</v>
      </c>
      <c r="B27" s="297" t="s">
        <v>114</v>
      </c>
      <c r="C27" s="431">
        <v>14371</v>
      </c>
      <c r="D27" s="431">
        <v>7585</v>
      </c>
      <c r="E27" s="307">
        <f t="shared" ref="E27:E36" si="5">IF(C27&gt;0,D27/C27-1,IF(C27&lt;0,-(D27/C27-1),""))</f>
        <v>-0.472</v>
      </c>
      <c r="F27" s="279" t="str">
        <f t="shared" si="0"/>
        <v>是</v>
      </c>
      <c r="G27" s="158" t="str">
        <f t="shared" si="1"/>
        <v>项</v>
      </c>
      <c r="H27" s="158">
        <f t="shared" si="2"/>
        <v>7</v>
      </c>
    </row>
    <row r="28" ht="36" customHeight="true" spans="1:8">
      <c r="A28" s="430">
        <v>2010302</v>
      </c>
      <c r="B28" s="297" t="s">
        <v>115</v>
      </c>
      <c r="C28" s="431">
        <v>3438</v>
      </c>
      <c r="D28" s="431">
        <v>1617</v>
      </c>
      <c r="E28" s="307">
        <f t="shared" si="5"/>
        <v>-0.53</v>
      </c>
      <c r="F28" s="279" t="str">
        <f t="shared" si="0"/>
        <v>是</v>
      </c>
      <c r="G28" s="158" t="str">
        <f t="shared" si="1"/>
        <v>项</v>
      </c>
      <c r="H28" s="158">
        <f t="shared" si="2"/>
        <v>7</v>
      </c>
    </row>
    <row r="29" ht="36" customHeight="true" spans="1:8">
      <c r="A29" s="430">
        <v>2010303</v>
      </c>
      <c r="B29" s="297" t="s">
        <v>116</v>
      </c>
      <c r="C29" s="431">
        <v>0</v>
      </c>
      <c r="D29" s="431">
        <v>0</v>
      </c>
      <c r="E29" s="307" t="str">
        <f t="shared" si="5"/>
        <v/>
      </c>
      <c r="F29" s="279" t="str">
        <f t="shared" si="0"/>
        <v>否</v>
      </c>
      <c r="G29" s="158" t="str">
        <f t="shared" si="1"/>
        <v>项</v>
      </c>
      <c r="H29" s="158">
        <f t="shared" si="2"/>
        <v>7</v>
      </c>
    </row>
    <row r="30" ht="36" customHeight="true" spans="1:8">
      <c r="A30" s="430">
        <v>2010304</v>
      </c>
      <c r="B30" s="297" t="s">
        <v>131</v>
      </c>
      <c r="C30" s="431">
        <v>0</v>
      </c>
      <c r="D30" s="431">
        <v>0</v>
      </c>
      <c r="E30" s="307" t="str">
        <f t="shared" si="5"/>
        <v/>
      </c>
      <c r="F30" s="279" t="str">
        <f t="shared" si="0"/>
        <v>否</v>
      </c>
      <c r="G30" s="158" t="str">
        <f t="shared" si="1"/>
        <v>项</v>
      </c>
      <c r="H30" s="158">
        <f t="shared" si="2"/>
        <v>7</v>
      </c>
    </row>
    <row r="31" ht="36" customHeight="true" spans="1:8">
      <c r="A31" s="430">
        <v>2010305</v>
      </c>
      <c r="B31" s="297" t="s">
        <v>132</v>
      </c>
      <c r="C31" s="431">
        <v>0</v>
      </c>
      <c r="D31" s="431">
        <v>0</v>
      </c>
      <c r="E31" s="307" t="str">
        <f t="shared" si="5"/>
        <v/>
      </c>
      <c r="F31" s="279" t="str">
        <f t="shared" si="0"/>
        <v>否</v>
      </c>
      <c r="G31" s="158" t="str">
        <f t="shared" si="1"/>
        <v>项</v>
      </c>
      <c r="H31" s="158">
        <f t="shared" si="2"/>
        <v>7</v>
      </c>
    </row>
    <row r="32" ht="36" customHeight="true" spans="1:8">
      <c r="A32" s="430">
        <v>2010306</v>
      </c>
      <c r="B32" s="297" t="s">
        <v>133</v>
      </c>
      <c r="C32" s="431">
        <v>0</v>
      </c>
      <c r="D32" s="431">
        <v>0</v>
      </c>
      <c r="E32" s="307" t="str">
        <f t="shared" si="5"/>
        <v/>
      </c>
      <c r="F32" s="279" t="str">
        <f t="shared" si="0"/>
        <v>否</v>
      </c>
      <c r="G32" s="158" t="str">
        <f t="shared" si="1"/>
        <v>项</v>
      </c>
      <c r="H32" s="158">
        <f t="shared" si="2"/>
        <v>7</v>
      </c>
    </row>
    <row r="33" ht="36" customHeight="true" spans="1:8">
      <c r="A33" s="430">
        <v>2010308</v>
      </c>
      <c r="B33" s="297" t="s">
        <v>134</v>
      </c>
      <c r="C33" s="431">
        <v>100</v>
      </c>
      <c r="D33" s="431">
        <v>248</v>
      </c>
      <c r="E33" s="307">
        <f t="shared" si="5"/>
        <v>1.48</v>
      </c>
      <c r="F33" s="279" t="str">
        <f t="shared" si="0"/>
        <v>是</v>
      </c>
      <c r="G33" s="158" t="str">
        <f t="shared" si="1"/>
        <v>项</v>
      </c>
      <c r="H33" s="158">
        <f t="shared" si="2"/>
        <v>7</v>
      </c>
    </row>
    <row r="34" ht="36" customHeight="true" spans="1:8">
      <c r="A34" s="430">
        <v>2010309</v>
      </c>
      <c r="B34" s="297" t="s">
        <v>135</v>
      </c>
      <c r="C34" s="431">
        <v>0</v>
      </c>
      <c r="D34" s="431">
        <v>0</v>
      </c>
      <c r="E34" s="307" t="str">
        <f t="shared" si="5"/>
        <v/>
      </c>
      <c r="F34" s="279" t="str">
        <f t="shared" si="0"/>
        <v>否</v>
      </c>
      <c r="G34" s="158" t="str">
        <f t="shared" si="1"/>
        <v>项</v>
      </c>
      <c r="H34" s="158">
        <f t="shared" si="2"/>
        <v>7</v>
      </c>
    </row>
    <row r="35" ht="36" customHeight="true" spans="1:8">
      <c r="A35" s="430">
        <v>2010350</v>
      </c>
      <c r="B35" s="297" t="s">
        <v>123</v>
      </c>
      <c r="C35" s="431">
        <v>1892</v>
      </c>
      <c r="D35" s="431">
        <v>2136</v>
      </c>
      <c r="E35" s="307">
        <f t="shared" si="5"/>
        <v>0.129</v>
      </c>
      <c r="F35" s="279" t="str">
        <f t="shared" si="0"/>
        <v>是</v>
      </c>
      <c r="G35" s="158" t="str">
        <f t="shared" si="1"/>
        <v>项</v>
      </c>
      <c r="H35" s="158">
        <f t="shared" si="2"/>
        <v>7</v>
      </c>
    </row>
    <row r="36" ht="36" customHeight="true" spans="1:8">
      <c r="A36" s="432">
        <v>2010399</v>
      </c>
      <c r="B36" s="297" t="s">
        <v>136</v>
      </c>
      <c r="C36" s="431">
        <v>202</v>
      </c>
      <c r="D36" s="431">
        <v>162</v>
      </c>
      <c r="E36" s="307">
        <f t="shared" si="5"/>
        <v>-0.198</v>
      </c>
      <c r="F36" s="279" t="str">
        <f t="shared" si="0"/>
        <v>是</v>
      </c>
      <c r="G36" s="158" t="str">
        <f t="shared" si="1"/>
        <v>项</v>
      </c>
      <c r="H36" s="158">
        <f t="shared" si="2"/>
        <v>7</v>
      </c>
    </row>
    <row r="37" ht="36" customHeight="true" spans="1:8">
      <c r="A37" s="428">
        <v>20104</v>
      </c>
      <c r="B37" s="295" t="s">
        <v>137</v>
      </c>
      <c r="C37" s="429">
        <v>3930</v>
      </c>
      <c r="D37" s="429">
        <v>3538</v>
      </c>
      <c r="E37" s="348">
        <f>IFERROR(D37/C37-1,"")</f>
        <v>-0.1</v>
      </c>
      <c r="F37" s="279" t="str">
        <f t="shared" si="0"/>
        <v>是</v>
      </c>
      <c r="G37" s="158" t="str">
        <f t="shared" si="1"/>
        <v>款</v>
      </c>
      <c r="H37" s="158">
        <f t="shared" si="2"/>
        <v>5</v>
      </c>
    </row>
    <row r="38" ht="36" customHeight="true" spans="1:8">
      <c r="A38" s="430">
        <v>2010401</v>
      </c>
      <c r="B38" s="297" t="s">
        <v>114</v>
      </c>
      <c r="C38" s="431">
        <v>2960</v>
      </c>
      <c r="D38" s="431">
        <v>2568</v>
      </c>
      <c r="E38" s="307">
        <f t="shared" ref="E38:E47" si="6">IF(C38&gt;0,D38/C38-1,IF(C38&lt;0,-(D38/C38-1),""))</f>
        <v>-0.132</v>
      </c>
      <c r="F38" s="279" t="str">
        <f t="shared" si="0"/>
        <v>是</v>
      </c>
      <c r="G38" s="158" t="str">
        <f t="shared" si="1"/>
        <v>项</v>
      </c>
      <c r="H38" s="158">
        <f t="shared" si="2"/>
        <v>7</v>
      </c>
    </row>
    <row r="39" ht="36" customHeight="true" spans="1:8">
      <c r="A39" s="430">
        <v>2010402</v>
      </c>
      <c r="B39" s="297" t="s">
        <v>115</v>
      </c>
      <c r="C39" s="431">
        <v>128</v>
      </c>
      <c r="D39" s="431">
        <v>56</v>
      </c>
      <c r="E39" s="307">
        <f t="shared" si="6"/>
        <v>-0.563</v>
      </c>
      <c r="F39" s="279" t="str">
        <f t="shared" si="0"/>
        <v>是</v>
      </c>
      <c r="G39" s="158" t="str">
        <f t="shared" si="1"/>
        <v>项</v>
      </c>
      <c r="H39" s="158">
        <f t="shared" si="2"/>
        <v>7</v>
      </c>
    </row>
    <row r="40" ht="36" customHeight="true" spans="1:8">
      <c r="A40" s="430">
        <v>2010403</v>
      </c>
      <c r="B40" s="297" t="s">
        <v>116</v>
      </c>
      <c r="C40" s="431">
        <v>0</v>
      </c>
      <c r="D40" s="431">
        <v>0</v>
      </c>
      <c r="E40" s="307" t="str">
        <f t="shared" si="6"/>
        <v/>
      </c>
      <c r="F40" s="279" t="str">
        <f t="shared" si="0"/>
        <v>否</v>
      </c>
      <c r="G40" s="158" t="str">
        <f t="shared" si="1"/>
        <v>项</v>
      </c>
      <c r="H40" s="158">
        <f t="shared" si="2"/>
        <v>7</v>
      </c>
    </row>
    <row r="41" ht="36" customHeight="true" spans="1:8">
      <c r="A41" s="430">
        <v>2010404</v>
      </c>
      <c r="B41" s="297" t="s">
        <v>138</v>
      </c>
      <c r="C41" s="431">
        <v>86</v>
      </c>
      <c r="D41" s="431">
        <v>30</v>
      </c>
      <c r="E41" s="307">
        <f t="shared" si="6"/>
        <v>-0.651</v>
      </c>
      <c r="F41" s="279" t="str">
        <f t="shared" si="0"/>
        <v>是</v>
      </c>
      <c r="G41" s="158" t="str">
        <f t="shared" si="1"/>
        <v>项</v>
      </c>
      <c r="H41" s="158">
        <f t="shared" si="2"/>
        <v>7</v>
      </c>
    </row>
    <row r="42" ht="36" customHeight="true" spans="1:8">
      <c r="A42" s="430">
        <v>2010405</v>
      </c>
      <c r="B42" s="297" t="s">
        <v>139</v>
      </c>
      <c r="C42" s="431">
        <v>0</v>
      </c>
      <c r="D42" s="431">
        <v>0</v>
      </c>
      <c r="E42" s="307" t="str">
        <f t="shared" si="6"/>
        <v/>
      </c>
      <c r="F42" s="279" t="str">
        <f t="shared" si="0"/>
        <v>否</v>
      </c>
      <c r="G42" s="158" t="str">
        <f t="shared" si="1"/>
        <v>项</v>
      </c>
      <c r="H42" s="158">
        <f t="shared" si="2"/>
        <v>7</v>
      </c>
    </row>
    <row r="43" ht="36" customHeight="true" spans="1:8">
      <c r="A43" s="430">
        <v>2010406</v>
      </c>
      <c r="B43" s="297" t="s">
        <v>140</v>
      </c>
      <c r="C43" s="431">
        <v>0</v>
      </c>
      <c r="D43" s="431">
        <v>0</v>
      </c>
      <c r="E43" s="307" t="str">
        <f t="shared" si="6"/>
        <v/>
      </c>
      <c r="F43" s="279" t="str">
        <f t="shared" si="0"/>
        <v>否</v>
      </c>
      <c r="G43" s="158" t="str">
        <f t="shared" si="1"/>
        <v>项</v>
      </c>
      <c r="H43" s="158">
        <f t="shared" si="2"/>
        <v>7</v>
      </c>
    </row>
    <row r="44" ht="36" customHeight="true" spans="1:8">
      <c r="A44" s="430">
        <v>2010407</v>
      </c>
      <c r="B44" s="297" t="s">
        <v>141</v>
      </c>
      <c r="C44" s="431">
        <v>0</v>
      </c>
      <c r="D44" s="431">
        <v>0</v>
      </c>
      <c r="E44" s="307" t="str">
        <f t="shared" si="6"/>
        <v/>
      </c>
      <c r="F44" s="279" t="str">
        <f t="shared" si="0"/>
        <v>否</v>
      </c>
      <c r="G44" s="158" t="str">
        <f t="shared" si="1"/>
        <v>项</v>
      </c>
      <c r="H44" s="158">
        <f t="shared" si="2"/>
        <v>7</v>
      </c>
    </row>
    <row r="45" ht="36" customHeight="true" spans="1:8">
      <c r="A45" s="430">
        <v>2010408</v>
      </c>
      <c r="B45" s="297" t="s">
        <v>142</v>
      </c>
      <c r="C45" s="431">
        <v>0</v>
      </c>
      <c r="D45" s="431">
        <v>0</v>
      </c>
      <c r="E45" s="307" t="str">
        <f t="shared" si="6"/>
        <v/>
      </c>
      <c r="F45" s="279" t="str">
        <f t="shared" si="0"/>
        <v>否</v>
      </c>
      <c r="G45" s="158" t="str">
        <f t="shared" si="1"/>
        <v>项</v>
      </c>
      <c r="H45" s="158">
        <f t="shared" si="2"/>
        <v>7</v>
      </c>
    </row>
    <row r="46" ht="36" customHeight="true" spans="1:8">
      <c r="A46" s="430">
        <v>2010450</v>
      </c>
      <c r="B46" s="297" t="s">
        <v>123</v>
      </c>
      <c r="C46" s="431">
        <v>721</v>
      </c>
      <c r="D46" s="431">
        <v>884</v>
      </c>
      <c r="E46" s="307">
        <f t="shared" si="6"/>
        <v>0.226</v>
      </c>
      <c r="F46" s="279" t="str">
        <f t="shared" si="0"/>
        <v>是</v>
      </c>
      <c r="G46" s="158" t="str">
        <f t="shared" si="1"/>
        <v>项</v>
      </c>
      <c r="H46" s="158">
        <f t="shared" si="2"/>
        <v>7</v>
      </c>
    </row>
    <row r="47" ht="36" customHeight="true" spans="1:8">
      <c r="A47" s="430">
        <v>2010499</v>
      </c>
      <c r="B47" s="297" t="s">
        <v>143</v>
      </c>
      <c r="C47" s="431">
        <v>35</v>
      </c>
      <c r="D47" s="431">
        <v>0</v>
      </c>
      <c r="E47" s="307">
        <f t="shared" si="6"/>
        <v>-1</v>
      </c>
      <c r="F47" s="279" t="str">
        <f t="shared" si="0"/>
        <v>是</v>
      </c>
      <c r="G47" s="158" t="str">
        <f t="shared" si="1"/>
        <v>项</v>
      </c>
      <c r="H47" s="158">
        <f t="shared" si="2"/>
        <v>7</v>
      </c>
    </row>
    <row r="48" ht="36" customHeight="true" spans="1:8">
      <c r="A48" s="428">
        <v>20105</v>
      </c>
      <c r="B48" s="295" t="s">
        <v>144</v>
      </c>
      <c r="C48" s="429">
        <v>1326</v>
      </c>
      <c r="D48" s="429">
        <v>1161</v>
      </c>
      <c r="E48" s="348">
        <f>IFERROR(D48/C48-1,"")</f>
        <v>-0.124</v>
      </c>
      <c r="F48" s="279" t="str">
        <f t="shared" si="0"/>
        <v>是</v>
      </c>
      <c r="G48" s="158" t="str">
        <f t="shared" si="1"/>
        <v>款</v>
      </c>
      <c r="H48" s="158">
        <f t="shared" si="2"/>
        <v>5</v>
      </c>
    </row>
    <row r="49" ht="36" customHeight="true" spans="1:8">
      <c r="A49" s="430">
        <v>2010501</v>
      </c>
      <c r="B49" s="297" t="s">
        <v>114</v>
      </c>
      <c r="C49" s="431">
        <v>1212</v>
      </c>
      <c r="D49" s="431">
        <v>1086</v>
      </c>
      <c r="E49" s="307">
        <f t="shared" ref="E49:E58" si="7">IF(C49&gt;0,D49/C49-1,IF(C49&lt;0,-(D49/C49-1),""))</f>
        <v>-0.104</v>
      </c>
      <c r="F49" s="279" t="str">
        <f t="shared" si="0"/>
        <v>是</v>
      </c>
      <c r="G49" s="158" t="str">
        <f t="shared" si="1"/>
        <v>项</v>
      </c>
      <c r="H49" s="158">
        <f t="shared" si="2"/>
        <v>7</v>
      </c>
    </row>
    <row r="50" ht="36" customHeight="true" spans="1:8">
      <c r="A50" s="430">
        <v>2010502</v>
      </c>
      <c r="B50" s="297" t="s">
        <v>115</v>
      </c>
      <c r="C50" s="431">
        <v>18</v>
      </c>
      <c r="D50" s="431">
        <v>0</v>
      </c>
      <c r="E50" s="307">
        <f t="shared" si="7"/>
        <v>-1</v>
      </c>
      <c r="F50" s="279" t="str">
        <f t="shared" si="0"/>
        <v>是</v>
      </c>
      <c r="G50" s="158" t="str">
        <f t="shared" si="1"/>
        <v>项</v>
      </c>
      <c r="H50" s="158">
        <f t="shared" si="2"/>
        <v>7</v>
      </c>
    </row>
    <row r="51" ht="36" customHeight="true" spans="1:8">
      <c r="A51" s="430">
        <v>2010503</v>
      </c>
      <c r="B51" s="297" t="s">
        <v>116</v>
      </c>
      <c r="C51" s="431">
        <v>0</v>
      </c>
      <c r="D51" s="431">
        <v>0</v>
      </c>
      <c r="E51" s="307" t="str">
        <f t="shared" si="7"/>
        <v/>
      </c>
      <c r="F51" s="279" t="str">
        <f t="shared" si="0"/>
        <v>否</v>
      </c>
      <c r="G51" s="158" t="str">
        <f t="shared" si="1"/>
        <v>项</v>
      </c>
      <c r="H51" s="158">
        <f t="shared" si="2"/>
        <v>7</v>
      </c>
    </row>
    <row r="52" ht="36" customHeight="true" spans="1:8">
      <c r="A52" s="430">
        <v>2010504</v>
      </c>
      <c r="B52" s="297" t="s">
        <v>145</v>
      </c>
      <c r="C52" s="431">
        <v>0</v>
      </c>
      <c r="D52" s="431">
        <v>0</v>
      </c>
      <c r="E52" s="307" t="str">
        <f t="shared" si="7"/>
        <v/>
      </c>
      <c r="F52" s="279" t="str">
        <f t="shared" si="0"/>
        <v>否</v>
      </c>
      <c r="G52" s="158" t="str">
        <f t="shared" si="1"/>
        <v>项</v>
      </c>
      <c r="H52" s="158">
        <f t="shared" si="2"/>
        <v>7</v>
      </c>
    </row>
    <row r="53" ht="36" customHeight="true" spans="1:8">
      <c r="A53" s="430">
        <v>2010505</v>
      </c>
      <c r="B53" s="297" t="s">
        <v>146</v>
      </c>
      <c r="C53" s="431">
        <v>32</v>
      </c>
      <c r="D53" s="431">
        <v>30</v>
      </c>
      <c r="E53" s="307">
        <f t="shared" si="7"/>
        <v>-0.063</v>
      </c>
      <c r="F53" s="279" t="str">
        <f t="shared" si="0"/>
        <v>是</v>
      </c>
      <c r="G53" s="158" t="str">
        <f t="shared" si="1"/>
        <v>项</v>
      </c>
      <c r="H53" s="158">
        <f t="shared" si="2"/>
        <v>7</v>
      </c>
    </row>
    <row r="54" ht="36" customHeight="true" spans="1:8">
      <c r="A54" s="430">
        <v>2010506</v>
      </c>
      <c r="B54" s="297" t="s">
        <v>147</v>
      </c>
      <c r="C54" s="431">
        <v>0</v>
      </c>
      <c r="D54" s="431">
        <v>0</v>
      </c>
      <c r="E54" s="307" t="str">
        <f t="shared" si="7"/>
        <v/>
      </c>
      <c r="F54" s="279" t="str">
        <f t="shared" si="0"/>
        <v>否</v>
      </c>
      <c r="G54" s="158" t="str">
        <f t="shared" si="1"/>
        <v>项</v>
      </c>
      <c r="H54" s="158">
        <f t="shared" si="2"/>
        <v>7</v>
      </c>
    </row>
    <row r="55" ht="36" customHeight="true" spans="1:8">
      <c r="A55" s="430">
        <v>2010507</v>
      </c>
      <c r="B55" s="297" t="s">
        <v>148</v>
      </c>
      <c r="C55" s="431">
        <v>41</v>
      </c>
      <c r="D55" s="431">
        <v>17</v>
      </c>
      <c r="E55" s="307">
        <f t="shared" si="7"/>
        <v>-0.585</v>
      </c>
      <c r="F55" s="279" t="str">
        <f t="shared" si="0"/>
        <v>是</v>
      </c>
      <c r="G55" s="158" t="str">
        <f t="shared" si="1"/>
        <v>项</v>
      </c>
      <c r="H55" s="158">
        <f t="shared" si="2"/>
        <v>7</v>
      </c>
    </row>
    <row r="56" ht="36" customHeight="true" spans="1:8">
      <c r="A56" s="430">
        <v>2010508</v>
      </c>
      <c r="B56" s="297" t="s">
        <v>149</v>
      </c>
      <c r="C56" s="431">
        <v>23</v>
      </c>
      <c r="D56" s="431">
        <v>28</v>
      </c>
      <c r="E56" s="307">
        <f t="shared" si="7"/>
        <v>0.217</v>
      </c>
      <c r="F56" s="279" t="str">
        <f t="shared" si="0"/>
        <v>是</v>
      </c>
      <c r="G56" s="158" t="str">
        <f t="shared" si="1"/>
        <v>项</v>
      </c>
      <c r="H56" s="158">
        <f t="shared" si="2"/>
        <v>7</v>
      </c>
    </row>
    <row r="57" ht="36" customHeight="true" spans="1:8">
      <c r="A57" s="430">
        <v>2010550</v>
      </c>
      <c r="B57" s="297" t="s">
        <v>123</v>
      </c>
      <c r="C57" s="431">
        <v>0</v>
      </c>
      <c r="D57" s="431">
        <v>0</v>
      </c>
      <c r="E57" s="307" t="str">
        <f t="shared" si="7"/>
        <v/>
      </c>
      <c r="F57" s="279" t="str">
        <f t="shared" si="0"/>
        <v>否</v>
      </c>
      <c r="G57" s="158" t="str">
        <f t="shared" si="1"/>
        <v>项</v>
      </c>
      <c r="H57" s="158">
        <f t="shared" si="2"/>
        <v>7</v>
      </c>
    </row>
    <row r="58" ht="36" customHeight="true" spans="1:8">
      <c r="A58" s="430">
        <v>2010599</v>
      </c>
      <c r="B58" s="297" t="s">
        <v>150</v>
      </c>
      <c r="C58" s="431">
        <v>0</v>
      </c>
      <c r="D58" s="431">
        <v>0</v>
      </c>
      <c r="E58" s="307" t="str">
        <f t="shared" si="7"/>
        <v/>
      </c>
      <c r="F58" s="279" t="str">
        <f t="shared" si="0"/>
        <v>否</v>
      </c>
      <c r="G58" s="158" t="str">
        <f t="shared" si="1"/>
        <v>项</v>
      </c>
      <c r="H58" s="158">
        <f t="shared" si="2"/>
        <v>7</v>
      </c>
    </row>
    <row r="59" ht="36" customHeight="true" spans="1:8">
      <c r="A59" s="428">
        <v>20106</v>
      </c>
      <c r="B59" s="295" t="s">
        <v>151</v>
      </c>
      <c r="C59" s="429">
        <v>3242</v>
      </c>
      <c r="D59" s="429">
        <v>3166</v>
      </c>
      <c r="E59" s="348">
        <f>IFERROR(D59/C59-1,"")</f>
        <v>-0.023</v>
      </c>
      <c r="F59" s="279" t="str">
        <f t="shared" si="0"/>
        <v>是</v>
      </c>
      <c r="G59" s="158" t="str">
        <f t="shared" si="1"/>
        <v>款</v>
      </c>
      <c r="H59" s="158">
        <f t="shared" si="2"/>
        <v>5</v>
      </c>
    </row>
    <row r="60" ht="36" customHeight="true" spans="1:8">
      <c r="A60" s="430">
        <v>2010601</v>
      </c>
      <c r="B60" s="297" t="s">
        <v>114</v>
      </c>
      <c r="C60" s="431">
        <v>2266</v>
      </c>
      <c r="D60" s="431">
        <v>2096</v>
      </c>
      <c r="E60" s="307">
        <f t="shared" ref="E60:E69" si="8">IF(C60&gt;0,D60/C60-1,IF(C60&lt;0,-(D60/C60-1),""))</f>
        <v>-0.075</v>
      </c>
      <c r="F60" s="279" t="str">
        <f t="shared" si="0"/>
        <v>是</v>
      </c>
      <c r="G60" s="158" t="str">
        <f t="shared" si="1"/>
        <v>项</v>
      </c>
      <c r="H60" s="158">
        <f t="shared" si="2"/>
        <v>7</v>
      </c>
    </row>
    <row r="61" ht="36" customHeight="true" spans="1:8">
      <c r="A61" s="430">
        <v>2010602</v>
      </c>
      <c r="B61" s="297" t="s">
        <v>115</v>
      </c>
      <c r="C61" s="431">
        <v>575</v>
      </c>
      <c r="D61" s="431">
        <v>438</v>
      </c>
      <c r="E61" s="307">
        <f t="shared" si="8"/>
        <v>-0.238</v>
      </c>
      <c r="F61" s="279" t="str">
        <f t="shared" si="0"/>
        <v>是</v>
      </c>
      <c r="G61" s="158" t="str">
        <f t="shared" si="1"/>
        <v>项</v>
      </c>
      <c r="H61" s="158">
        <f t="shared" si="2"/>
        <v>7</v>
      </c>
    </row>
    <row r="62" ht="36" customHeight="true" spans="1:8">
      <c r="A62" s="430">
        <v>2010603</v>
      </c>
      <c r="B62" s="297" t="s">
        <v>116</v>
      </c>
      <c r="C62" s="431">
        <v>0</v>
      </c>
      <c r="D62" s="431">
        <v>0</v>
      </c>
      <c r="E62" s="307" t="str">
        <f t="shared" si="8"/>
        <v/>
      </c>
      <c r="F62" s="279" t="str">
        <f t="shared" si="0"/>
        <v>否</v>
      </c>
      <c r="G62" s="158" t="str">
        <f t="shared" si="1"/>
        <v>项</v>
      </c>
      <c r="H62" s="158">
        <f t="shared" si="2"/>
        <v>7</v>
      </c>
    </row>
    <row r="63" ht="36" customHeight="true" spans="1:8">
      <c r="A63" s="430">
        <v>2010604</v>
      </c>
      <c r="B63" s="297" t="s">
        <v>152</v>
      </c>
      <c r="C63" s="431">
        <v>0</v>
      </c>
      <c r="D63" s="431">
        <v>0</v>
      </c>
      <c r="E63" s="307" t="str">
        <f t="shared" si="8"/>
        <v/>
      </c>
      <c r="F63" s="279" t="str">
        <f t="shared" si="0"/>
        <v>否</v>
      </c>
      <c r="G63" s="158" t="str">
        <f t="shared" si="1"/>
        <v>项</v>
      </c>
      <c r="H63" s="158">
        <f t="shared" si="2"/>
        <v>7</v>
      </c>
    </row>
    <row r="64" ht="36" customHeight="true" spans="1:8">
      <c r="A64" s="430">
        <v>2010605</v>
      </c>
      <c r="B64" s="297" t="s">
        <v>153</v>
      </c>
      <c r="C64" s="431">
        <v>0</v>
      </c>
      <c r="D64" s="431">
        <v>0</v>
      </c>
      <c r="E64" s="307" t="str">
        <f t="shared" si="8"/>
        <v/>
      </c>
      <c r="F64" s="279" t="str">
        <f t="shared" si="0"/>
        <v>否</v>
      </c>
      <c r="G64" s="158" t="str">
        <f t="shared" si="1"/>
        <v>项</v>
      </c>
      <c r="H64" s="158">
        <f t="shared" si="2"/>
        <v>7</v>
      </c>
    </row>
    <row r="65" ht="36" customHeight="true" spans="1:8">
      <c r="A65" s="430">
        <v>2010606</v>
      </c>
      <c r="B65" s="297" t="s">
        <v>154</v>
      </c>
      <c r="C65" s="431">
        <v>0</v>
      </c>
      <c r="D65" s="431">
        <v>0</v>
      </c>
      <c r="E65" s="307" t="str">
        <f t="shared" si="8"/>
        <v/>
      </c>
      <c r="F65" s="279" t="str">
        <f t="shared" si="0"/>
        <v>否</v>
      </c>
      <c r="G65" s="158" t="str">
        <f t="shared" si="1"/>
        <v>项</v>
      </c>
      <c r="H65" s="158">
        <f t="shared" si="2"/>
        <v>7</v>
      </c>
    </row>
    <row r="66" ht="36" customHeight="true" spans="1:8">
      <c r="A66" s="430">
        <v>2010607</v>
      </c>
      <c r="B66" s="297" t="s">
        <v>155</v>
      </c>
      <c r="C66" s="431">
        <v>183</v>
      </c>
      <c r="D66" s="431">
        <v>440</v>
      </c>
      <c r="E66" s="307">
        <f t="shared" si="8"/>
        <v>1.404</v>
      </c>
      <c r="F66" s="279" t="str">
        <f t="shared" si="0"/>
        <v>是</v>
      </c>
      <c r="G66" s="158" t="str">
        <f t="shared" si="1"/>
        <v>项</v>
      </c>
      <c r="H66" s="158">
        <f t="shared" si="2"/>
        <v>7</v>
      </c>
    </row>
    <row r="67" ht="36" customHeight="true" spans="1:8">
      <c r="A67" s="430">
        <v>2010608</v>
      </c>
      <c r="B67" s="297" t="s">
        <v>156</v>
      </c>
      <c r="C67" s="431">
        <v>18</v>
      </c>
      <c r="D67" s="431">
        <v>23</v>
      </c>
      <c r="E67" s="307">
        <f t="shared" si="8"/>
        <v>0.278</v>
      </c>
      <c r="F67" s="279" t="str">
        <f t="shared" si="0"/>
        <v>是</v>
      </c>
      <c r="G67" s="158" t="str">
        <f t="shared" si="1"/>
        <v>项</v>
      </c>
      <c r="H67" s="158">
        <f t="shared" si="2"/>
        <v>7</v>
      </c>
    </row>
    <row r="68" ht="36" customHeight="true" spans="1:8">
      <c r="A68" s="430">
        <v>2010650</v>
      </c>
      <c r="B68" s="297" t="s">
        <v>123</v>
      </c>
      <c r="C68" s="431">
        <v>0</v>
      </c>
      <c r="D68" s="431">
        <v>0</v>
      </c>
      <c r="E68" s="307" t="str">
        <f t="shared" si="8"/>
        <v/>
      </c>
      <c r="F68" s="279" t="str">
        <f t="shared" ref="F68:F131" si="9">IF(LEN(A68)=3,"是",IF(B68&lt;&gt;"",IF(SUM(C68:D68)&lt;&gt;0,"是","否"),"是"))</f>
        <v>否</v>
      </c>
      <c r="G68" s="158" t="str">
        <f t="shared" ref="G68:G131" si="10">IF(LEN(A68)=3,"类",IF(LEN(A68)=5,"款","项"))</f>
        <v>项</v>
      </c>
      <c r="H68" s="158">
        <f t="shared" si="2"/>
        <v>7</v>
      </c>
    </row>
    <row r="69" ht="36" customHeight="true" spans="1:8">
      <c r="A69" s="430">
        <v>2010699</v>
      </c>
      <c r="B69" s="297" t="s">
        <v>157</v>
      </c>
      <c r="C69" s="431">
        <v>200</v>
      </c>
      <c r="D69" s="431">
        <v>169</v>
      </c>
      <c r="E69" s="307">
        <f t="shared" si="8"/>
        <v>-0.155</v>
      </c>
      <c r="F69" s="279" t="str">
        <f t="shared" si="9"/>
        <v>是</v>
      </c>
      <c r="G69" s="158" t="str">
        <f t="shared" si="10"/>
        <v>项</v>
      </c>
      <c r="H69" s="158">
        <f t="shared" ref="H69:H132" si="11">LEN(A69)</f>
        <v>7</v>
      </c>
    </row>
    <row r="70" ht="36" customHeight="true" spans="1:8">
      <c r="A70" s="428">
        <v>20107</v>
      </c>
      <c r="B70" s="295" t="s">
        <v>158</v>
      </c>
      <c r="C70" s="429">
        <v>1183</v>
      </c>
      <c r="D70" s="429">
        <v>1293</v>
      </c>
      <c r="E70" s="348">
        <f>IFERROR(D70/C70-1,"")</f>
        <v>0.093</v>
      </c>
      <c r="F70" s="279" t="str">
        <f t="shared" si="9"/>
        <v>是</v>
      </c>
      <c r="G70" s="158" t="str">
        <f t="shared" si="10"/>
        <v>款</v>
      </c>
      <c r="H70" s="158">
        <f t="shared" si="11"/>
        <v>5</v>
      </c>
    </row>
    <row r="71" ht="36" customHeight="true" spans="1:8">
      <c r="A71" s="430">
        <v>2010701</v>
      </c>
      <c r="B71" s="297" t="s">
        <v>114</v>
      </c>
      <c r="C71" s="431">
        <v>890</v>
      </c>
      <c r="D71" s="431">
        <v>1000</v>
      </c>
      <c r="E71" s="307">
        <f t="shared" ref="E71:E82" si="12">IF(C71&gt;0,D71/C71-1,IF(C71&lt;0,-(D71/C71-1),""))</f>
        <v>0.124</v>
      </c>
      <c r="F71" s="279" t="str">
        <f t="shared" si="9"/>
        <v>是</v>
      </c>
      <c r="G71" s="158" t="str">
        <f t="shared" si="10"/>
        <v>项</v>
      </c>
      <c r="H71" s="158">
        <f t="shared" si="11"/>
        <v>7</v>
      </c>
    </row>
    <row r="72" ht="36" customHeight="true" spans="1:8">
      <c r="A72" s="430">
        <v>2010702</v>
      </c>
      <c r="B72" s="297" t="s">
        <v>115</v>
      </c>
      <c r="C72" s="431">
        <v>0</v>
      </c>
      <c r="D72" s="431">
        <v>0</v>
      </c>
      <c r="E72" s="307" t="str">
        <f t="shared" si="12"/>
        <v/>
      </c>
      <c r="F72" s="279" t="str">
        <f t="shared" si="9"/>
        <v>否</v>
      </c>
      <c r="G72" s="158" t="str">
        <f t="shared" si="10"/>
        <v>项</v>
      </c>
      <c r="H72" s="158">
        <f t="shared" si="11"/>
        <v>7</v>
      </c>
    </row>
    <row r="73" ht="36" customHeight="true" spans="1:8">
      <c r="A73" s="430">
        <v>2010703</v>
      </c>
      <c r="B73" s="297" t="s">
        <v>116</v>
      </c>
      <c r="C73" s="431">
        <v>0</v>
      </c>
      <c r="D73" s="431">
        <v>0</v>
      </c>
      <c r="E73" s="307" t="str">
        <f t="shared" si="12"/>
        <v/>
      </c>
      <c r="F73" s="279" t="str">
        <f t="shared" si="9"/>
        <v>否</v>
      </c>
      <c r="G73" s="158" t="str">
        <f t="shared" si="10"/>
        <v>项</v>
      </c>
      <c r="H73" s="158">
        <f t="shared" si="11"/>
        <v>7</v>
      </c>
    </row>
    <row r="74" ht="36" customHeight="true" spans="1:8">
      <c r="A74" s="430">
        <v>2010704</v>
      </c>
      <c r="B74" s="297" t="s">
        <v>159</v>
      </c>
      <c r="C74" s="431">
        <v>0</v>
      </c>
      <c r="D74" s="431">
        <v>0</v>
      </c>
      <c r="E74" s="307" t="str">
        <f t="shared" si="12"/>
        <v/>
      </c>
      <c r="F74" s="279" t="str">
        <f t="shared" si="9"/>
        <v>否</v>
      </c>
      <c r="G74" s="158" t="str">
        <f t="shared" si="10"/>
        <v>项</v>
      </c>
      <c r="H74" s="158">
        <f t="shared" si="11"/>
        <v>7</v>
      </c>
    </row>
    <row r="75" ht="36" customHeight="true" spans="1:8">
      <c r="A75" s="430">
        <v>2010705</v>
      </c>
      <c r="B75" s="297" t="s">
        <v>160</v>
      </c>
      <c r="C75" s="431">
        <v>0</v>
      </c>
      <c r="D75" s="431">
        <v>0</v>
      </c>
      <c r="E75" s="307" t="str">
        <f t="shared" si="12"/>
        <v/>
      </c>
      <c r="F75" s="279" t="str">
        <f t="shared" si="9"/>
        <v>否</v>
      </c>
      <c r="G75" s="158" t="str">
        <f t="shared" si="10"/>
        <v>项</v>
      </c>
      <c r="H75" s="158">
        <f t="shared" si="11"/>
        <v>7</v>
      </c>
    </row>
    <row r="76" ht="36" customHeight="true" spans="1:8">
      <c r="A76" s="430">
        <v>2010706</v>
      </c>
      <c r="B76" s="297" t="s">
        <v>161</v>
      </c>
      <c r="C76" s="431">
        <v>0</v>
      </c>
      <c r="D76" s="431">
        <v>0</v>
      </c>
      <c r="E76" s="307" t="str">
        <f t="shared" si="12"/>
        <v/>
      </c>
      <c r="F76" s="279" t="str">
        <f t="shared" si="9"/>
        <v>否</v>
      </c>
      <c r="G76" s="158" t="str">
        <f t="shared" si="10"/>
        <v>项</v>
      </c>
      <c r="H76" s="158">
        <f t="shared" si="11"/>
        <v>7</v>
      </c>
    </row>
    <row r="77" ht="36" customHeight="true" spans="1:8">
      <c r="A77" s="430">
        <v>2010707</v>
      </c>
      <c r="B77" s="297" t="s">
        <v>162</v>
      </c>
      <c r="C77" s="431">
        <v>0</v>
      </c>
      <c r="D77" s="431">
        <v>0</v>
      </c>
      <c r="E77" s="307" t="str">
        <f t="shared" si="12"/>
        <v/>
      </c>
      <c r="F77" s="279" t="str">
        <f t="shared" si="9"/>
        <v>否</v>
      </c>
      <c r="G77" s="158" t="str">
        <f t="shared" si="10"/>
        <v>项</v>
      </c>
      <c r="H77" s="158">
        <f t="shared" si="11"/>
        <v>7</v>
      </c>
    </row>
    <row r="78" ht="36" customHeight="true" spans="1:8">
      <c r="A78" s="430">
        <v>2010708</v>
      </c>
      <c r="B78" s="297" t="s">
        <v>163</v>
      </c>
      <c r="C78" s="431">
        <v>0</v>
      </c>
      <c r="D78" s="431">
        <v>0</v>
      </c>
      <c r="E78" s="307" t="str">
        <f t="shared" si="12"/>
        <v/>
      </c>
      <c r="F78" s="279" t="str">
        <f t="shared" si="9"/>
        <v>否</v>
      </c>
      <c r="G78" s="158" t="str">
        <f t="shared" si="10"/>
        <v>项</v>
      </c>
      <c r="H78" s="158">
        <f t="shared" si="11"/>
        <v>7</v>
      </c>
    </row>
    <row r="79" ht="36" customHeight="true" spans="1:8">
      <c r="A79" s="430">
        <v>2010709</v>
      </c>
      <c r="B79" s="297" t="s">
        <v>155</v>
      </c>
      <c r="C79" s="431">
        <v>0</v>
      </c>
      <c r="D79" s="431">
        <v>0</v>
      </c>
      <c r="E79" s="307" t="str">
        <f t="shared" si="12"/>
        <v/>
      </c>
      <c r="F79" s="279" t="str">
        <f t="shared" si="9"/>
        <v>否</v>
      </c>
      <c r="G79" s="158" t="str">
        <f t="shared" si="10"/>
        <v>项</v>
      </c>
      <c r="H79" s="158">
        <f t="shared" si="11"/>
        <v>7</v>
      </c>
    </row>
    <row r="80" ht="36" customHeight="true" spans="1:8">
      <c r="A80" s="433">
        <v>2010710</v>
      </c>
      <c r="B80" s="297" t="s">
        <v>164</v>
      </c>
      <c r="C80" s="431">
        <v>293</v>
      </c>
      <c r="D80" s="431">
        <v>293</v>
      </c>
      <c r="E80" s="307">
        <f t="shared" si="12"/>
        <v>0</v>
      </c>
      <c r="F80" s="279" t="str">
        <f t="shared" si="9"/>
        <v>是</v>
      </c>
      <c r="G80" s="158" t="str">
        <f t="shared" si="10"/>
        <v>项</v>
      </c>
      <c r="H80" s="158">
        <f t="shared" si="11"/>
        <v>7</v>
      </c>
    </row>
    <row r="81" ht="36" customHeight="true" spans="1:8">
      <c r="A81" s="430">
        <v>2010750</v>
      </c>
      <c r="B81" s="297" t="s">
        <v>123</v>
      </c>
      <c r="C81" s="431">
        <v>0</v>
      </c>
      <c r="D81" s="431">
        <v>0</v>
      </c>
      <c r="E81" s="307" t="str">
        <f t="shared" si="12"/>
        <v/>
      </c>
      <c r="F81" s="279" t="str">
        <f t="shared" si="9"/>
        <v>否</v>
      </c>
      <c r="G81" s="158" t="str">
        <f t="shared" si="10"/>
        <v>项</v>
      </c>
      <c r="H81" s="158">
        <f t="shared" si="11"/>
        <v>7</v>
      </c>
    </row>
    <row r="82" ht="36" customHeight="true" spans="1:8">
      <c r="A82" s="430">
        <v>2010799</v>
      </c>
      <c r="B82" s="297" t="s">
        <v>165</v>
      </c>
      <c r="C82" s="431">
        <v>0</v>
      </c>
      <c r="D82" s="431">
        <v>0</v>
      </c>
      <c r="E82" s="307" t="str">
        <f t="shared" si="12"/>
        <v/>
      </c>
      <c r="F82" s="279" t="str">
        <f t="shared" si="9"/>
        <v>否</v>
      </c>
      <c r="G82" s="158" t="str">
        <f t="shared" si="10"/>
        <v>项</v>
      </c>
      <c r="H82" s="158">
        <f t="shared" si="11"/>
        <v>7</v>
      </c>
    </row>
    <row r="83" ht="36" customHeight="true" spans="1:8">
      <c r="A83" s="428">
        <v>20108</v>
      </c>
      <c r="B83" s="295" t="s">
        <v>166</v>
      </c>
      <c r="C83" s="429">
        <v>431</v>
      </c>
      <c r="D83" s="429">
        <v>215</v>
      </c>
      <c r="E83" s="348">
        <f>IFERROR(D83/C83-1,"")</f>
        <v>-0.501</v>
      </c>
      <c r="F83" s="279" t="str">
        <f t="shared" si="9"/>
        <v>是</v>
      </c>
      <c r="G83" s="158" t="str">
        <f t="shared" si="10"/>
        <v>款</v>
      </c>
      <c r="H83" s="158">
        <f t="shared" si="11"/>
        <v>5</v>
      </c>
    </row>
    <row r="84" ht="36" customHeight="true" spans="1:8">
      <c r="A84" s="430">
        <v>2010801</v>
      </c>
      <c r="B84" s="297" t="s">
        <v>114</v>
      </c>
      <c r="C84" s="431">
        <v>291</v>
      </c>
      <c r="D84" s="431">
        <v>175</v>
      </c>
      <c r="E84" s="307">
        <f t="shared" ref="E84:E91" si="13">IF(C84&gt;0,D84/C84-1,IF(C84&lt;0,-(D84/C84-1),""))</f>
        <v>-0.399</v>
      </c>
      <c r="F84" s="279" t="str">
        <f t="shared" si="9"/>
        <v>是</v>
      </c>
      <c r="G84" s="158" t="str">
        <f t="shared" si="10"/>
        <v>项</v>
      </c>
      <c r="H84" s="158">
        <f t="shared" si="11"/>
        <v>7</v>
      </c>
    </row>
    <row r="85" ht="36" customHeight="true" spans="1:8">
      <c r="A85" s="430">
        <v>2010802</v>
      </c>
      <c r="B85" s="297" t="s">
        <v>115</v>
      </c>
      <c r="C85" s="431">
        <v>0</v>
      </c>
      <c r="D85" s="431">
        <v>0</v>
      </c>
      <c r="E85" s="307" t="str">
        <f t="shared" si="13"/>
        <v/>
      </c>
      <c r="F85" s="279" t="str">
        <f t="shared" si="9"/>
        <v>否</v>
      </c>
      <c r="G85" s="158" t="str">
        <f t="shared" si="10"/>
        <v>项</v>
      </c>
      <c r="H85" s="158">
        <f t="shared" si="11"/>
        <v>7</v>
      </c>
    </row>
    <row r="86" ht="36" customHeight="true" spans="1:8">
      <c r="A86" s="430">
        <v>2010803</v>
      </c>
      <c r="B86" s="297" t="s">
        <v>116</v>
      </c>
      <c r="C86" s="431">
        <v>0</v>
      </c>
      <c r="D86" s="431">
        <v>0</v>
      </c>
      <c r="E86" s="307" t="str">
        <f t="shared" si="13"/>
        <v/>
      </c>
      <c r="F86" s="279" t="str">
        <f t="shared" si="9"/>
        <v>否</v>
      </c>
      <c r="G86" s="158" t="str">
        <f t="shared" si="10"/>
        <v>项</v>
      </c>
      <c r="H86" s="158">
        <f t="shared" si="11"/>
        <v>7</v>
      </c>
    </row>
    <row r="87" ht="36" customHeight="true" spans="1:8">
      <c r="A87" s="430">
        <v>2010804</v>
      </c>
      <c r="B87" s="297" t="s">
        <v>167</v>
      </c>
      <c r="C87" s="431">
        <v>100</v>
      </c>
      <c r="D87" s="431">
        <v>0</v>
      </c>
      <c r="E87" s="307">
        <f t="shared" si="13"/>
        <v>-1</v>
      </c>
      <c r="F87" s="279" t="str">
        <f t="shared" si="9"/>
        <v>是</v>
      </c>
      <c r="G87" s="158" t="str">
        <f t="shared" si="10"/>
        <v>项</v>
      </c>
      <c r="H87" s="158">
        <f t="shared" si="11"/>
        <v>7</v>
      </c>
    </row>
    <row r="88" ht="36" customHeight="true" spans="1:8">
      <c r="A88" s="430">
        <v>2010805</v>
      </c>
      <c r="B88" s="297" t="s">
        <v>168</v>
      </c>
      <c r="C88" s="431">
        <v>0</v>
      </c>
      <c r="D88" s="431">
        <v>0</v>
      </c>
      <c r="E88" s="307" t="str">
        <f t="shared" si="13"/>
        <v/>
      </c>
      <c r="F88" s="279" t="str">
        <f t="shared" si="9"/>
        <v>否</v>
      </c>
      <c r="G88" s="158" t="str">
        <f t="shared" si="10"/>
        <v>项</v>
      </c>
      <c r="H88" s="158">
        <f t="shared" si="11"/>
        <v>7</v>
      </c>
    </row>
    <row r="89" ht="36" customHeight="true" spans="1:8">
      <c r="A89" s="430">
        <v>2010806</v>
      </c>
      <c r="B89" s="297" t="s">
        <v>155</v>
      </c>
      <c r="C89" s="431">
        <v>0</v>
      </c>
      <c r="D89" s="431">
        <v>0</v>
      </c>
      <c r="E89" s="307" t="str">
        <f t="shared" si="13"/>
        <v/>
      </c>
      <c r="F89" s="279" t="str">
        <f t="shared" si="9"/>
        <v>否</v>
      </c>
      <c r="G89" s="158" t="str">
        <f t="shared" si="10"/>
        <v>项</v>
      </c>
      <c r="H89" s="158">
        <f t="shared" si="11"/>
        <v>7</v>
      </c>
    </row>
    <row r="90" ht="36" customHeight="true" spans="1:8">
      <c r="A90" s="430">
        <v>2010850</v>
      </c>
      <c r="B90" s="297" t="s">
        <v>123</v>
      </c>
      <c r="C90" s="431">
        <v>40</v>
      </c>
      <c r="D90" s="431">
        <v>40</v>
      </c>
      <c r="E90" s="307">
        <f t="shared" si="13"/>
        <v>0</v>
      </c>
      <c r="F90" s="279" t="str">
        <f t="shared" si="9"/>
        <v>是</v>
      </c>
      <c r="G90" s="158" t="str">
        <f t="shared" si="10"/>
        <v>项</v>
      </c>
      <c r="H90" s="158">
        <f t="shared" si="11"/>
        <v>7</v>
      </c>
    </row>
    <row r="91" ht="36" customHeight="true" spans="1:8">
      <c r="A91" s="430">
        <v>2010899</v>
      </c>
      <c r="B91" s="297" t="s">
        <v>169</v>
      </c>
      <c r="C91" s="431">
        <v>0</v>
      </c>
      <c r="D91" s="431">
        <v>0</v>
      </c>
      <c r="E91" s="307" t="str">
        <f t="shared" si="13"/>
        <v/>
      </c>
      <c r="F91" s="279" t="str">
        <f t="shared" si="9"/>
        <v>否</v>
      </c>
      <c r="G91" s="158" t="str">
        <f t="shared" si="10"/>
        <v>项</v>
      </c>
      <c r="H91" s="158">
        <f t="shared" si="11"/>
        <v>7</v>
      </c>
    </row>
    <row r="92" ht="36" customHeight="true" spans="1:8">
      <c r="A92" s="428">
        <v>20109</v>
      </c>
      <c r="B92" s="295" t="s">
        <v>170</v>
      </c>
      <c r="C92" s="429">
        <v>0</v>
      </c>
      <c r="D92" s="429">
        <v>0</v>
      </c>
      <c r="E92" s="348" t="str">
        <f>IFERROR(D92/C92-1,"")</f>
        <v/>
      </c>
      <c r="F92" s="279" t="str">
        <f t="shared" si="9"/>
        <v>否</v>
      </c>
      <c r="G92" s="158" t="str">
        <f t="shared" si="10"/>
        <v>款</v>
      </c>
      <c r="H92" s="158">
        <f t="shared" si="11"/>
        <v>5</v>
      </c>
    </row>
    <row r="93" ht="36" customHeight="true" spans="1:8">
      <c r="A93" s="430">
        <v>2010901</v>
      </c>
      <c r="B93" s="297" t="s">
        <v>114</v>
      </c>
      <c r="C93" s="431">
        <v>0</v>
      </c>
      <c r="D93" s="431">
        <v>0</v>
      </c>
      <c r="E93" s="307" t="str">
        <f t="shared" ref="E93:E104" si="14">IF(C93&gt;0,D93/C93-1,IF(C93&lt;0,-(D93/C93-1),""))</f>
        <v/>
      </c>
      <c r="F93" s="279" t="str">
        <f t="shared" si="9"/>
        <v>否</v>
      </c>
      <c r="G93" s="158" t="str">
        <f t="shared" si="10"/>
        <v>项</v>
      </c>
      <c r="H93" s="158">
        <f t="shared" si="11"/>
        <v>7</v>
      </c>
    </row>
    <row r="94" ht="36" customHeight="true" spans="1:8">
      <c r="A94" s="430">
        <v>2010902</v>
      </c>
      <c r="B94" s="297" t="s">
        <v>115</v>
      </c>
      <c r="C94" s="431">
        <v>0</v>
      </c>
      <c r="D94" s="431">
        <v>0</v>
      </c>
      <c r="E94" s="307" t="str">
        <f t="shared" si="14"/>
        <v/>
      </c>
      <c r="F94" s="279" t="str">
        <f t="shared" si="9"/>
        <v>否</v>
      </c>
      <c r="G94" s="158" t="str">
        <f t="shared" si="10"/>
        <v>项</v>
      </c>
      <c r="H94" s="158">
        <f t="shared" si="11"/>
        <v>7</v>
      </c>
    </row>
    <row r="95" ht="36" customHeight="true" spans="1:8">
      <c r="A95" s="430">
        <v>2010903</v>
      </c>
      <c r="B95" s="297" t="s">
        <v>116</v>
      </c>
      <c r="C95" s="431">
        <v>0</v>
      </c>
      <c r="D95" s="431">
        <v>0</v>
      </c>
      <c r="E95" s="307" t="str">
        <f t="shared" si="14"/>
        <v/>
      </c>
      <c r="F95" s="279" t="str">
        <f t="shared" si="9"/>
        <v>否</v>
      </c>
      <c r="G95" s="158" t="str">
        <f t="shared" si="10"/>
        <v>项</v>
      </c>
      <c r="H95" s="158">
        <f t="shared" si="11"/>
        <v>7</v>
      </c>
    </row>
    <row r="96" ht="36" customHeight="true" spans="1:8">
      <c r="A96" s="430">
        <v>2010905</v>
      </c>
      <c r="B96" s="297" t="s">
        <v>171</v>
      </c>
      <c r="C96" s="431">
        <v>0</v>
      </c>
      <c r="D96" s="431">
        <v>0</v>
      </c>
      <c r="E96" s="307" t="str">
        <f t="shared" si="14"/>
        <v/>
      </c>
      <c r="F96" s="279" t="str">
        <f t="shared" si="9"/>
        <v>否</v>
      </c>
      <c r="G96" s="158" t="str">
        <f t="shared" si="10"/>
        <v>项</v>
      </c>
      <c r="H96" s="158">
        <f t="shared" si="11"/>
        <v>7</v>
      </c>
    </row>
    <row r="97" ht="36" customHeight="true" spans="1:8">
      <c r="A97" s="430">
        <v>2010907</v>
      </c>
      <c r="B97" s="297" t="s">
        <v>172</v>
      </c>
      <c r="C97" s="431">
        <v>0</v>
      </c>
      <c r="D97" s="431">
        <v>0</v>
      </c>
      <c r="E97" s="307" t="str">
        <f t="shared" si="14"/>
        <v/>
      </c>
      <c r="F97" s="279" t="str">
        <f t="shared" si="9"/>
        <v>否</v>
      </c>
      <c r="G97" s="158" t="str">
        <f t="shared" si="10"/>
        <v>项</v>
      </c>
      <c r="H97" s="158">
        <f t="shared" si="11"/>
        <v>7</v>
      </c>
    </row>
    <row r="98" ht="36" customHeight="true" spans="1:8">
      <c r="A98" s="430">
        <v>2010908</v>
      </c>
      <c r="B98" s="297" t="s">
        <v>155</v>
      </c>
      <c r="C98" s="431">
        <v>0</v>
      </c>
      <c r="D98" s="431">
        <v>0</v>
      </c>
      <c r="E98" s="307" t="str">
        <f t="shared" si="14"/>
        <v/>
      </c>
      <c r="F98" s="279" t="str">
        <f t="shared" si="9"/>
        <v>否</v>
      </c>
      <c r="G98" s="158" t="str">
        <f t="shared" si="10"/>
        <v>项</v>
      </c>
      <c r="H98" s="158">
        <f t="shared" si="11"/>
        <v>7</v>
      </c>
    </row>
    <row r="99" ht="36" customHeight="true" spans="1:8">
      <c r="A99" s="430">
        <v>2010909</v>
      </c>
      <c r="B99" s="297" t="s">
        <v>173</v>
      </c>
      <c r="C99" s="431">
        <v>0</v>
      </c>
      <c r="D99" s="431">
        <v>0</v>
      </c>
      <c r="E99" s="307" t="str">
        <f t="shared" si="14"/>
        <v/>
      </c>
      <c r="F99" s="279" t="str">
        <f t="shared" si="9"/>
        <v>否</v>
      </c>
      <c r="G99" s="158" t="str">
        <f t="shared" si="10"/>
        <v>项</v>
      </c>
      <c r="H99" s="158">
        <f t="shared" si="11"/>
        <v>7</v>
      </c>
    </row>
    <row r="100" ht="36" customHeight="true" spans="1:8">
      <c r="A100" s="430">
        <v>2010910</v>
      </c>
      <c r="B100" s="297" t="s">
        <v>174</v>
      </c>
      <c r="C100" s="431">
        <v>0</v>
      </c>
      <c r="D100" s="431">
        <v>0</v>
      </c>
      <c r="E100" s="307" t="str">
        <f t="shared" si="14"/>
        <v/>
      </c>
      <c r="F100" s="279" t="str">
        <f t="shared" si="9"/>
        <v>否</v>
      </c>
      <c r="G100" s="158" t="str">
        <f t="shared" si="10"/>
        <v>项</v>
      </c>
      <c r="H100" s="158">
        <f t="shared" si="11"/>
        <v>7</v>
      </c>
    </row>
    <row r="101" ht="36" customHeight="true" spans="1:8">
      <c r="A101" s="430">
        <v>2010911</v>
      </c>
      <c r="B101" s="297" t="s">
        <v>175</v>
      </c>
      <c r="C101" s="431">
        <v>0</v>
      </c>
      <c r="D101" s="431">
        <v>0</v>
      </c>
      <c r="E101" s="307" t="str">
        <f t="shared" si="14"/>
        <v/>
      </c>
      <c r="F101" s="279" t="str">
        <f t="shared" si="9"/>
        <v>否</v>
      </c>
      <c r="G101" s="158" t="str">
        <f t="shared" si="10"/>
        <v>项</v>
      </c>
      <c r="H101" s="158">
        <f t="shared" si="11"/>
        <v>7</v>
      </c>
    </row>
    <row r="102" ht="36" customHeight="true" spans="1:8">
      <c r="A102" s="430">
        <v>2010912</v>
      </c>
      <c r="B102" s="297" t="s">
        <v>176</v>
      </c>
      <c r="C102" s="431">
        <v>0</v>
      </c>
      <c r="D102" s="431">
        <v>0</v>
      </c>
      <c r="E102" s="307" t="str">
        <f t="shared" si="14"/>
        <v/>
      </c>
      <c r="F102" s="279" t="str">
        <f t="shared" si="9"/>
        <v>否</v>
      </c>
      <c r="G102" s="158" t="str">
        <f t="shared" si="10"/>
        <v>项</v>
      </c>
      <c r="H102" s="158">
        <f t="shared" si="11"/>
        <v>7</v>
      </c>
    </row>
    <row r="103" ht="36" customHeight="true" spans="1:8">
      <c r="A103" s="430">
        <v>2010950</v>
      </c>
      <c r="B103" s="297" t="s">
        <v>123</v>
      </c>
      <c r="C103" s="431">
        <v>0</v>
      </c>
      <c r="D103" s="431">
        <v>0</v>
      </c>
      <c r="E103" s="307" t="str">
        <f t="shared" si="14"/>
        <v/>
      </c>
      <c r="F103" s="279" t="str">
        <f t="shared" si="9"/>
        <v>否</v>
      </c>
      <c r="G103" s="158" t="str">
        <f t="shared" si="10"/>
        <v>项</v>
      </c>
      <c r="H103" s="158">
        <f t="shared" si="11"/>
        <v>7</v>
      </c>
    </row>
    <row r="104" ht="36" customHeight="true" spans="1:8">
      <c r="A104" s="430">
        <v>2010999</v>
      </c>
      <c r="B104" s="297" t="s">
        <v>177</v>
      </c>
      <c r="C104" s="431">
        <v>0</v>
      </c>
      <c r="D104" s="431">
        <v>0</v>
      </c>
      <c r="E104" s="307" t="str">
        <f t="shared" si="14"/>
        <v/>
      </c>
      <c r="F104" s="279" t="str">
        <f t="shared" si="9"/>
        <v>否</v>
      </c>
      <c r="G104" s="158" t="str">
        <f t="shared" si="10"/>
        <v>项</v>
      </c>
      <c r="H104" s="158">
        <f t="shared" si="11"/>
        <v>7</v>
      </c>
    </row>
    <row r="105" ht="36" customHeight="true" spans="1:8">
      <c r="A105" s="428">
        <v>20110</v>
      </c>
      <c r="B105" s="295" t="s">
        <v>178</v>
      </c>
      <c r="C105" s="429">
        <v>0</v>
      </c>
      <c r="D105" s="429">
        <v>0</v>
      </c>
      <c r="E105" s="348" t="str">
        <f>IFERROR(D105/C105-1,"")</f>
        <v/>
      </c>
      <c r="F105" s="279" t="str">
        <f t="shared" si="9"/>
        <v>否</v>
      </c>
      <c r="G105" s="158" t="str">
        <f t="shared" si="10"/>
        <v>款</v>
      </c>
      <c r="H105" s="158">
        <f t="shared" si="11"/>
        <v>5</v>
      </c>
    </row>
    <row r="106" ht="36" customHeight="true" spans="1:8">
      <c r="A106" s="430">
        <v>2011001</v>
      </c>
      <c r="B106" s="297" t="s">
        <v>114</v>
      </c>
      <c r="C106" s="431">
        <v>0</v>
      </c>
      <c r="D106" s="431">
        <v>0</v>
      </c>
      <c r="E106" s="307" t="str">
        <f t="shared" ref="E106:E114" si="15">IF(C106&gt;0,D106/C106-1,IF(C106&lt;0,-(D106/C106-1),""))</f>
        <v/>
      </c>
      <c r="F106" s="279" t="str">
        <f t="shared" si="9"/>
        <v>否</v>
      </c>
      <c r="G106" s="158" t="str">
        <f t="shared" si="10"/>
        <v>项</v>
      </c>
      <c r="H106" s="158">
        <f t="shared" si="11"/>
        <v>7</v>
      </c>
    </row>
    <row r="107" ht="36" customHeight="true" spans="1:8">
      <c r="A107" s="430">
        <v>2011002</v>
      </c>
      <c r="B107" s="297" t="s">
        <v>115</v>
      </c>
      <c r="C107" s="431">
        <v>0</v>
      </c>
      <c r="D107" s="431">
        <v>0</v>
      </c>
      <c r="E107" s="307" t="str">
        <f t="shared" si="15"/>
        <v/>
      </c>
      <c r="F107" s="279" t="str">
        <f t="shared" si="9"/>
        <v>否</v>
      </c>
      <c r="G107" s="158" t="str">
        <f t="shared" si="10"/>
        <v>项</v>
      </c>
      <c r="H107" s="158">
        <f t="shared" si="11"/>
        <v>7</v>
      </c>
    </row>
    <row r="108" ht="36" customHeight="true" spans="1:8">
      <c r="A108" s="430">
        <v>2011003</v>
      </c>
      <c r="B108" s="297" t="s">
        <v>116</v>
      </c>
      <c r="C108" s="431">
        <v>0</v>
      </c>
      <c r="D108" s="431">
        <v>0</v>
      </c>
      <c r="E108" s="307" t="str">
        <f t="shared" si="15"/>
        <v/>
      </c>
      <c r="F108" s="279" t="str">
        <f t="shared" si="9"/>
        <v>否</v>
      </c>
      <c r="G108" s="158" t="str">
        <f t="shared" si="10"/>
        <v>项</v>
      </c>
      <c r="H108" s="158">
        <f t="shared" si="11"/>
        <v>7</v>
      </c>
    </row>
    <row r="109" ht="36" customHeight="true" spans="1:8">
      <c r="A109" s="430">
        <v>2011004</v>
      </c>
      <c r="B109" s="297" t="s">
        <v>179</v>
      </c>
      <c r="C109" s="431">
        <v>0</v>
      </c>
      <c r="D109" s="431">
        <v>0</v>
      </c>
      <c r="E109" s="307" t="str">
        <f t="shared" si="15"/>
        <v/>
      </c>
      <c r="F109" s="279" t="str">
        <f t="shared" si="9"/>
        <v>否</v>
      </c>
      <c r="G109" s="158" t="str">
        <f t="shared" si="10"/>
        <v>项</v>
      </c>
      <c r="H109" s="158">
        <f t="shared" si="11"/>
        <v>7</v>
      </c>
    </row>
    <row r="110" ht="36" customHeight="true" spans="1:8">
      <c r="A110" s="430">
        <v>2011005</v>
      </c>
      <c r="B110" s="297" t="s">
        <v>180</v>
      </c>
      <c r="C110" s="431">
        <v>0</v>
      </c>
      <c r="D110" s="431">
        <v>0</v>
      </c>
      <c r="E110" s="307" t="str">
        <f t="shared" si="15"/>
        <v/>
      </c>
      <c r="F110" s="279" t="str">
        <f t="shared" si="9"/>
        <v>否</v>
      </c>
      <c r="G110" s="158" t="str">
        <f t="shared" si="10"/>
        <v>项</v>
      </c>
      <c r="H110" s="158">
        <f t="shared" si="11"/>
        <v>7</v>
      </c>
    </row>
    <row r="111" ht="36" customHeight="true" spans="1:8">
      <c r="A111" s="430">
        <v>2011007</v>
      </c>
      <c r="B111" s="297" t="s">
        <v>181</v>
      </c>
      <c r="C111" s="431">
        <v>0</v>
      </c>
      <c r="D111" s="431">
        <v>0</v>
      </c>
      <c r="E111" s="307" t="str">
        <f t="shared" si="15"/>
        <v/>
      </c>
      <c r="F111" s="279" t="str">
        <f t="shared" si="9"/>
        <v>否</v>
      </c>
      <c r="G111" s="158" t="str">
        <f t="shared" si="10"/>
        <v>项</v>
      </c>
      <c r="H111" s="158">
        <f t="shared" si="11"/>
        <v>7</v>
      </c>
    </row>
    <row r="112" ht="36" customHeight="true" spans="1:8">
      <c r="A112" s="430">
        <v>2011008</v>
      </c>
      <c r="B112" s="297" t="s">
        <v>182</v>
      </c>
      <c r="C112" s="431">
        <v>0</v>
      </c>
      <c r="D112" s="431">
        <v>0</v>
      </c>
      <c r="E112" s="307" t="str">
        <f t="shared" si="15"/>
        <v/>
      </c>
      <c r="F112" s="279" t="str">
        <f t="shared" si="9"/>
        <v>否</v>
      </c>
      <c r="G112" s="158" t="str">
        <f t="shared" si="10"/>
        <v>项</v>
      </c>
      <c r="H112" s="158">
        <f t="shared" si="11"/>
        <v>7</v>
      </c>
    </row>
    <row r="113" ht="36" customHeight="true" spans="1:8">
      <c r="A113" s="430">
        <v>2011050</v>
      </c>
      <c r="B113" s="297" t="s">
        <v>123</v>
      </c>
      <c r="C113" s="431">
        <v>0</v>
      </c>
      <c r="D113" s="431">
        <v>0</v>
      </c>
      <c r="E113" s="307" t="str">
        <f t="shared" si="15"/>
        <v/>
      </c>
      <c r="F113" s="279" t="str">
        <f t="shared" si="9"/>
        <v>否</v>
      </c>
      <c r="G113" s="158" t="str">
        <f t="shared" si="10"/>
        <v>项</v>
      </c>
      <c r="H113" s="158">
        <f t="shared" si="11"/>
        <v>7</v>
      </c>
    </row>
    <row r="114" ht="36" customHeight="true" spans="1:8">
      <c r="A114" s="430">
        <v>2011099</v>
      </c>
      <c r="B114" s="297" t="s">
        <v>183</v>
      </c>
      <c r="C114" s="431">
        <v>0</v>
      </c>
      <c r="D114" s="431">
        <v>0</v>
      </c>
      <c r="E114" s="307" t="str">
        <f t="shared" si="15"/>
        <v/>
      </c>
      <c r="F114" s="279" t="str">
        <f t="shared" si="9"/>
        <v>否</v>
      </c>
      <c r="G114" s="158" t="str">
        <f t="shared" si="10"/>
        <v>项</v>
      </c>
      <c r="H114" s="158">
        <f t="shared" si="11"/>
        <v>7</v>
      </c>
    </row>
    <row r="115" ht="36" customHeight="true" spans="1:8">
      <c r="A115" s="428">
        <v>20111</v>
      </c>
      <c r="B115" s="295" t="s">
        <v>184</v>
      </c>
      <c r="C115" s="429">
        <v>8353</v>
      </c>
      <c r="D115" s="429">
        <v>9004</v>
      </c>
      <c r="E115" s="348">
        <f>IFERROR(D115/C115-1,"")</f>
        <v>0.078</v>
      </c>
      <c r="F115" s="279" t="str">
        <f t="shared" si="9"/>
        <v>是</v>
      </c>
      <c r="G115" s="158" t="str">
        <f t="shared" si="10"/>
        <v>款</v>
      </c>
      <c r="H115" s="158">
        <f t="shared" si="11"/>
        <v>5</v>
      </c>
    </row>
    <row r="116" ht="36" customHeight="true" spans="1:8">
      <c r="A116" s="430">
        <v>2011101</v>
      </c>
      <c r="B116" s="297" t="s">
        <v>114</v>
      </c>
      <c r="C116" s="431">
        <v>8221</v>
      </c>
      <c r="D116" s="431">
        <v>7813</v>
      </c>
      <c r="E116" s="307">
        <f t="shared" ref="E116:E123" si="16">IF(C116&gt;0,D116/C116-1,IF(C116&lt;0,-(D116/C116-1),""))</f>
        <v>-0.05</v>
      </c>
      <c r="F116" s="279" t="str">
        <f t="shared" si="9"/>
        <v>是</v>
      </c>
      <c r="G116" s="158" t="str">
        <f t="shared" si="10"/>
        <v>项</v>
      </c>
      <c r="H116" s="158">
        <f t="shared" si="11"/>
        <v>7</v>
      </c>
    </row>
    <row r="117" ht="36" customHeight="true" spans="1:8">
      <c r="A117" s="430">
        <v>2011102</v>
      </c>
      <c r="B117" s="297" t="s">
        <v>115</v>
      </c>
      <c r="C117" s="431">
        <v>50</v>
      </c>
      <c r="D117" s="431">
        <v>42</v>
      </c>
      <c r="E117" s="307">
        <f t="shared" si="16"/>
        <v>-0.16</v>
      </c>
      <c r="F117" s="279" t="str">
        <f t="shared" si="9"/>
        <v>是</v>
      </c>
      <c r="G117" s="158" t="str">
        <f t="shared" si="10"/>
        <v>项</v>
      </c>
      <c r="H117" s="158">
        <f t="shared" si="11"/>
        <v>7</v>
      </c>
    </row>
    <row r="118" ht="36" customHeight="true" spans="1:8">
      <c r="A118" s="430">
        <v>2011103</v>
      </c>
      <c r="B118" s="297" t="s">
        <v>116</v>
      </c>
      <c r="C118" s="431">
        <v>0</v>
      </c>
      <c r="D118" s="431">
        <v>0</v>
      </c>
      <c r="E118" s="307" t="str">
        <f t="shared" si="16"/>
        <v/>
      </c>
      <c r="F118" s="279" t="str">
        <f t="shared" si="9"/>
        <v>否</v>
      </c>
      <c r="G118" s="158" t="str">
        <f t="shared" si="10"/>
        <v>项</v>
      </c>
      <c r="H118" s="158">
        <f t="shared" si="11"/>
        <v>7</v>
      </c>
    </row>
    <row r="119" ht="36" customHeight="true" spans="1:8">
      <c r="A119" s="430">
        <v>2011104</v>
      </c>
      <c r="B119" s="297" t="s">
        <v>185</v>
      </c>
      <c r="C119" s="431">
        <v>0</v>
      </c>
      <c r="D119" s="431">
        <v>0</v>
      </c>
      <c r="E119" s="307" t="str">
        <f t="shared" si="16"/>
        <v/>
      </c>
      <c r="F119" s="279" t="str">
        <f t="shared" si="9"/>
        <v>否</v>
      </c>
      <c r="G119" s="158" t="str">
        <f t="shared" si="10"/>
        <v>项</v>
      </c>
      <c r="H119" s="158">
        <f t="shared" si="11"/>
        <v>7</v>
      </c>
    </row>
    <row r="120" ht="36" customHeight="true" spans="1:8">
      <c r="A120" s="430">
        <v>2011105</v>
      </c>
      <c r="B120" s="297" t="s">
        <v>186</v>
      </c>
      <c r="C120" s="431">
        <v>0</v>
      </c>
      <c r="D120" s="431">
        <v>0</v>
      </c>
      <c r="E120" s="307" t="str">
        <f t="shared" si="16"/>
        <v/>
      </c>
      <c r="F120" s="279" t="str">
        <f t="shared" si="9"/>
        <v>否</v>
      </c>
      <c r="G120" s="158" t="str">
        <f t="shared" si="10"/>
        <v>项</v>
      </c>
      <c r="H120" s="158">
        <f t="shared" si="11"/>
        <v>7</v>
      </c>
    </row>
    <row r="121" ht="36" customHeight="true" spans="1:8">
      <c r="A121" s="430">
        <v>2011106</v>
      </c>
      <c r="B121" s="297" t="s">
        <v>187</v>
      </c>
      <c r="C121" s="431">
        <v>0</v>
      </c>
      <c r="D121" s="431">
        <v>0</v>
      </c>
      <c r="E121" s="307" t="str">
        <f t="shared" si="16"/>
        <v/>
      </c>
      <c r="F121" s="279" t="str">
        <f t="shared" si="9"/>
        <v>否</v>
      </c>
      <c r="G121" s="158" t="str">
        <f t="shared" si="10"/>
        <v>项</v>
      </c>
      <c r="H121" s="158">
        <f t="shared" si="11"/>
        <v>7</v>
      </c>
    </row>
    <row r="122" ht="36" customHeight="true" spans="1:8">
      <c r="A122" s="430">
        <v>2011150</v>
      </c>
      <c r="B122" s="297" t="s">
        <v>123</v>
      </c>
      <c r="C122" s="431">
        <v>82</v>
      </c>
      <c r="D122" s="431">
        <v>144</v>
      </c>
      <c r="E122" s="307">
        <f t="shared" si="16"/>
        <v>0.756</v>
      </c>
      <c r="F122" s="279" t="str">
        <f t="shared" si="9"/>
        <v>是</v>
      </c>
      <c r="G122" s="158" t="str">
        <f t="shared" si="10"/>
        <v>项</v>
      </c>
      <c r="H122" s="158">
        <f t="shared" si="11"/>
        <v>7</v>
      </c>
    </row>
    <row r="123" ht="36" customHeight="true" spans="1:8">
      <c r="A123" s="430">
        <v>2011199</v>
      </c>
      <c r="B123" s="297" t="s">
        <v>188</v>
      </c>
      <c r="C123" s="431">
        <v>0</v>
      </c>
      <c r="D123" s="431">
        <v>1005</v>
      </c>
      <c r="E123" s="307" t="str">
        <f t="shared" si="16"/>
        <v/>
      </c>
      <c r="F123" s="279" t="str">
        <f t="shared" si="9"/>
        <v>是</v>
      </c>
      <c r="G123" s="158" t="str">
        <f t="shared" si="10"/>
        <v>项</v>
      </c>
      <c r="H123" s="158">
        <f t="shared" si="11"/>
        <v>7</v>
      </c>
    </row>
    <row r="124" ht="36" customHeight="true" spans="1:8">
      <c r="A124" s="428">
        <v>20113</v>
      </c>
      <c r="B124" s="295" t="s">
        <v>189</v>
      </c>
      <c r="C124" s="429">
        <v>2921</v>
      </c>
      <c r="D124" s="429">
        <v>2429</v>
      </c>
      <c r="E124" s="348">
        <f>IFERROR(D124/C124-1,"")</f>
        <v>-0.168</v>
      </c>
      <c r="F124" s="279" t="str">
        <f t="shared" si="9"/>
        <v>是</v>
      </c>
      <c r="G124" s="158" t="str">
        <f t="shared" si="10"/>
        <v>款</v>
      </c>
      <c r="H124" s="158">
        <f t="shared" si="11"/>
        <v>5</v>
      </c>
    </row>
    <row r="125" ht="36" customHeight="true" spans="1:8">
      <c r="A125" s="430">
        <v>2011301</v>
      </c>
      <c r="B125" s="297" t="s">
        <v>114</v>
      </c>
      <c r="C125" s="431">
        <v>2225</v>
      </c>
      <c r="D125" s="431">
        <v>1392</v>
      </c>
      <c r="E125" s="307">
        <f t="shared" ref="E125:E134" si="17">IF(C125&gt;0,D125/C125-1,IF(C125&lt;0,-(D125/C125-1),""))</f>
        <v>-0.374</v>
      </c>
      <c r="F125" s="279" t="str">
        <f t="shared" si="9"/>
        <v>是</v>
      </c>
      <c r="G125" s="158" t="str">
        <f t="shared" si="10"/>
        <v>项</v>
      </c>
      <c r="H125" s="158">
        <f t="shared" si="11"/>
        <v>7</v>
      </c>
    </row>
    <row r="126" ht="36" customHeight="true" spans="1:8">
      <c r="A126" s="430">
        <v>2011302</v>
      </c>
      <c r="B126" s="297" t="s">
        <v>115</v>
      </c>
      <c r="C126" s="431">
        <v>86</v>
      </c>
      <c r="D126" s="431">
        <v>567</v>
      </c>
      <c r="E126" s="307">
        <f t="shared" si="17"/>
        <v>5.593</v>
      </c>
      <c r="F126" s="279" t="str">
        <f t="shared" si="9"/>
        <v>是</v>
      </c>
      <c r="G126" s="158" t="str">
        <f t="shared" si="10"/>
        <v>项</v>
      </c>
      <c r="H126" s="158">
        <f t="shared" si="11"/>
        <v>7</v>
      </c>
    </row>
    <row r="127" ht="36" customHeight="true" spans="1:8">
      <c r="A127" s="430">
        <v>2011303</v>
      </c>
      <c r="B127" s="297" t="s">
        <v>116</v>
      </c>
      <c r="C127" s="431">
        <v>0</v>
      </c>
      <c r="D127" s="431">
        <v>0</v>
      </c>
      <c r="E127" s="307" t="str">
        <f t="shared" si="17"/>
        <v/>
      </c>
      <c r="F127" s="279" t="str">
        <f t="shared" si="9"/>
        <v>否</v>
      </c>
      <c r="G127" s="158" t="str">
        <f t="shared" si="10"/>
        <v>项</v>
      </c>
      <c r="H127" s="158">
        <f t="shared" si="11"/>
        <v>7</v>
      </c>
    </row>
    <row r="128" ht="36" customHeight="true" spans="1:8">
      <c r="A128" s="430">
        <v>2011304</v>
      </c>
      <c r="B128" s="297" t="s">
        <v>190</v>
      </c>
      <c r="C128" s="431">
        <v>80</v>
      </c>
      <c r="D128" s="431">
        <v>60</v>
      </c>
      <c r="E128" s="307">
        <f t="shared" si="17"/>
        <v>-0.25</v>
      </c>
      <c r="F128" s="279" t="str">
        <f t="shared" si="9"/>
        <v>是</v>
      </c>
      <c r="G128" s="158" t="str">
        <f t="shared" si="10"/>
        <v>项</v>
      </c>
      <c r="H128" s="158">
        <f t="shared" si="11"/>
        <v>7</v>
      </c>
    </row>
    <row r="129" ht="36" customHeight="true" spans="1:8">
      <c r="A129" s="430">
        <v>2011305</v>
      </c>
      <c r="B129" s="297" t="s">
        <v>191</v>
      </c>
      <c r="C129" s="431">
        <v>0</v>
      </c>
      <c r="D129" s="431">
        <v>0</v>
      </c>
      <c r="E129" s="307" t="str">
        <f t="shared" si="17"/>
        <v/>
      </c>
      <c r="F129" s="279" t="str">
        <f t="shared" si="9"/>
        <v>否</v>
      </c>
      <c r="G129" s="158" t="str">
        <f t="shared" si="10"/>
        <v>项</v>
      </c>
      <c r="H129" s="158">
        <f t="shared" si="11"/>
        <v>7</v>
      </c>
    </row>
    <row r="130" ht="36" customHeight="true" spans="1:8">
      <c r="A130" s="430">
        <v>2011306</v>
      </c>
      <c r="B130" s="297" t="s">
        <v>192</v>
      </c>
      <c r="C130" s="431">
        <v>0</v>
      </c>
      <c r="D130" s="431">
        <v>0</v>
      </c>
      <c r="E130" s="307" t="str">
        <f t="shared" si="17"/>
        <v/>
      </c>
      <c r="F130" s="279" t="str">
        <f t="shared" si="9"/>
        <v>否</v>
      </c>
      <c r="G130" s="158" t="str">
        <f t="shared" si="10"/>
        <v>项</v>
      </c>
      <c r="H130" s="158">
        <f t="shared" si="11"/>
        <v>7</v>
      </c>
    </row>
    <row r="131" ht="36" customHeight="true" spans="1:8">
      <c r="A131" s="430">
        <v>2011307</v>
      </c>
      <c r="B131" s="297" t="s">
        <v>193</v>
      </c>
      <c r="C131" s="431">
        <v>0</v>
      </c>
      <c r="D131" s="431">
        <v>0</v>
      </c>
      <c r="E131" s="307" t="str">
        <f t="shared" si="17"/>
        <v/>
      </c>
      <c r="F131" s="279" t="str">
        <f t="shared" si="9"/>
        <v>否</v>
      </c>
      <c r="G131" s="158" t="str">
        <f t="shared" si="10"/>
        <v>项</v>
      </c>
      <c r="H131" s="158">
        <f t="shared" si="11"/>
        <v>7</v>
      </c>
    </row>
    <row r="132" ht="36" customHeight="true" spans="1:8">
      <c r="A132" s="430">
        <v>2011308</v>
      </c>
      <c r="B132" s="297" t="s">
        <v>194</v>
      </c>
      <c r="C132" s="431">
        <v>470</v>
      </c>
      <c r="D132" s="431">
        <v>340</v>
      </c>
      <c r="E132" s="307">
        <f t="shared" si="17"/>
        <v>-0.277</v>
      </c>
      <c r="F132" s="279" t="str">
        <f t="shared" ref="F132:F195" si="18">IF(LEN(A132)=3,"是",IF(B132&lt;&gt;"",IF(SUM(C132:D132)&lt;&gt;0,"是","否"),"是"))</f>
        <v>是</v>
      </c>
      <c r="G132" s="158" t="str">
        <f t="shared" ref="G132:G195" si="19">IF(LEN(A132)=3,"类",IF(LEN(A132)=5,"款","项"))</f>
        <v>项</v>
      </c>
      <c r="H132" s="158">
        <f t="shared" si="11"/>
        <v>7</v>
      </c>
    </row>
    <row r="133" ht="36" customHeight="true" spans="1:8">
      <c r="A133" s="430">
        <v>2011350</v>
      </c>
      <c r="B133" s="297" t="s">
        <v>123</v>
      </c>
      <c r="C133" s="431">
        <v>60</v>
      </c>
      <c r="D133" s="431">
        <v>70</v>
      </c>
      <c r="E133" s="307">
        <f t="shared" si="17"/>
        <v>0.167</v>
      </c>
      <c r="F133" s="279" t="str">
        <f t="shared" si="18"/>
        <v>是</v>
      </c>
      <c r="G133" s="158" t="str">
        <f t="shared" si="19"/>
        <v>项</v>
      </c>
      <c r="H133" s="158">
        <f t="shared" ref="H133:H196" si="20">LEN(A133)</f>
        <v>7</v>
      </c>
    </row>
    <row r="134" ht="36" customHeight="true" spans="1:8">
      <c r="A134" s="430">
        <v>2011399</v>
      </c>
      <c r="B134" s="297" t="s">
        <v>195</v>
      </c>
      <c r="C134" s="431">
        <v>0</v>
      </c>
      <c r="D134" s="431">
        <v>0</v>
      </c>
      <c r="E134" s="307" t="str">
        <f t="shared" si="17"/>
        <v/>
      </c>
      <c r="F134" s="279" t="str">
        <f t="shared" si="18"/>
        <v>否</v>
      </c>
      <c r="G134" s="158" t="str">
        <f t="shared" si="19"/>
        <v>项</v>
      </c>
      <c r="H134" s="158">
        <f t="shared" si="20"/>
        <v>7</v>
      </c>
    </row>
    <row r="135" ht="36" customHeight="true" spans="1:8">
      <c r="A135" s="428">
        <v>20114</v>
      </c>
      <c r="B135" s="295" t="s">
        <v>196</v>
      </c>
      <c r="C135" s="429">
        <v>98</v>
      </c>
      <c r="D135" s="429">
        <v>96</v>
      </c>
      <c r="E135" s="348">
        <f>IFERROR(D135/C135-1,"")</f>
        <v>-0.02</v>
      </c>
      <c r="F135" s="279" t="str">
        <f t="shared" si="18"/>
        <v>是</v>
      </c>
      <c r="G135" s="158" t="str">
        <f t="shared" si="19"/>
        <v>款</v>
      </c>
      <c r="H135" s="158">
        <f t="shared" si="20"/>
        <v>5</v>
      </c>
    </row>
    <row r="136" ht="36" customHeight="true" spans="1:8">
      <c r="A136" s="430">
        <v>2011401</v>
      </c>
      <c r="B136" s="297" t="s">
        <v>114</v>
      </c>
      <c r="C136" s="431">
        <v>0</v>
      </c>
      <c r="D136" s="431">
        <v>0</v>
      </c>
      <c r="E136" s="307" t="str">
        <f t="shared" ref="E136:E147" si="21">IF(C136&gt;0,D136/C136-1,IF(C136&lt;0,-(D136/C136-1),""))</f>
        <v/>
      </c>
      <c r="F136" s="279" t="str">
        <f t="shared" si="18"/>
        <v>否</v>
      </c>
      <c r="G136" s="158" t="str">
        <f t="shared" si="19"/>
        <v>项</v>
      </c>
      <c r="H136" s="158">
        <f t="shared" si="20"/>
        <v>7</v>
      </c>
    </row>
    <row r="137" ht="36" customHeight="true" spans="1:8">
      <c r="A137" s="430">
        <v>2011402</v>
      </c>
      <c r="B137" s="297" t="s">
        <v>115</v>
      </c>
      <c r="C137" s="431">
        <v>0</v>
      </c>
      <c r="D137" s="431">
        <v>0</v>
      </c>
      <c r="E137" s="307" t="str">
        <f t="shared" si="21"/>
        <v/>
      </c>
      <c r="F137" s="279" t="str">
        <f t="shared" si="18"/>
        <v>否</v>
      </c>
      <c r="G137" s="158" t="str">
        <f t="shared" si="19"/>
        <v>项</v>
      </c>
      <c r="H137" s="158">
        <f t="shared" si="20"/>
        <v>7</v>
      </c>
    </row>
    <row r="138" ht="36" customHeight="true" spans="1:8">
      <c r="A138" s="430">
        <v>2011403</v>
      </c>
      <c r="B138" s="297" t="s">
        <v>116</v>
      </c>
      <c r="C138" s="431">
        <v>0</v>
      </c>
      <c r="D138" s="431">
        <v>0</v>
      </c>
      <c r="E138" s="307" t="str">
        <f t="shared" si="21"/>
        <v/>
      </c>
      <c r="F138" s="279" t="str">
        <f t="shared" si="18"/>
        <v>否</v>
      </c>
      <c r="G138" s="158" t="str">
        <f t="shared" si="19"/>
        <v>项</v>
      </c>
      <c r="H138" s="158">
        <f t="shared" si="20"/>
        <v>7</v>
      </c>
    </row>
    <row r="139" ht="36" customHeight="true" spans="1:8">
      <c r="A139" s="430">
        <v>2011404</v>
      </c>
      <c r="B139" s="297" t="s">
        <v>197</v>
      </c>
      <c r="C139" s="431">
        <v>0</v>
      </c>
      <c r="D139" s="431">
        <v>0</v>
      </c>
      <c r="E139" s="307" t="str">
        <f t="shared" si="21"/>
        <v/>
      </c>
      <c r="F139" s="279" t="str">
        <f t="shared" si="18"/>
        <v>否</v>
      </c>
      <c r="G139" s="158" t="str">
        <f t="shared" si="19"/>
        <v>项</v>
      </c>
      <c r="H139" s="158">
        <f t="shared" si="20"/>
        <v>7</v>
      </c>
    </row>
    <row r="140" ht="36" customHeight="true" spans="1:8">
      <c r="A140" s="430">
        <v>2011405</v>
      </c>
      <c r="B140" s="297" t="s">
        <v>198</v>
      </c>
      <c r="C140" s="431">
        <v>0</v>
      </c>
      <c r="D140" s="431">
        <v>0</v>
      </c>
      <c r="E140" s="307" t="str">
        <f t="shared" si="21"/>
        <v/>
      </c>
      <c r="F140" s="279" t="str">
        <f t="shared" si="18"/>
        <v>否</v>
      </c>
      <c r="G140" s="158" t="str">
        <f t="shared" si="19"/>
        <v>项</v>
      </c>
      <c r="H140" s="158">
        <f t="shared" si="20"/>
        <v>7</v>
      </c>
    </row>
    <row r="141" ht="36" customHeight="true" spans="1:8">
      <c r="A141" s="430">
        <v>2011406</v>
      </c>
      <c r="B141" s="297" t="s">
        <v>199</v>
      </c>
      <c r="C141" s="431">
        <v>0</v>
      </c>
      <c r="D141" s="431">
        <v>0</v>
      </c>
      <c r="E141" s="307" t="str">
        <f t="shared" si="21"/>
        <v/>
      </c>
      <c r="F141" s="279" t="str">
        <f t="shared" si="18"/>
        <v>否</v>
      </c>
      <c r="G141" s="158" t="str">
        <f t="shared" si="19"/>
        <v>项</v>
      </c>
      <c r="H141" s="158">
        <f t="shared" si="20"/>
        <v>7</v>
      </c>
    </row>
    <row r="142" ht="36" customHeight="true" spans="1:8">
      <c r="A142" s="430">
        <v>2011408</v>
      </c>
      <c r="B142" s="297" t="s">
        <v>200</v>
      </c>
      <c r="C142" s="431">
        <v>0</v>
      </c>
      <c r="D142" s="431">
        <v>0</v>
      </c>
      <c r="E142" s="307" t="str">
        <f t="shared" si="21"/>
        <v/>
      </c>
      <c r="F142" s="279" t="str">
        <f t="shared" si="18"/>
        <v>否</v>
      </c>
      <c r="G142" s="158" t="str">
        <f t="shared" si="19"/>
        <v>项</v>
      </c>
      <c r="H142" s="158">
        <f t="shared" si="20"/>
        <v>7</v>
      </c>
    </row>
    <row r="143" ht="36" customHeight="true" spans="1:8">
      <c r="A143" s="430">
        <v>2011409</v>
      </c>
      <c r="B143" s="297" t="s">
        <v>201</v>
      </c>
      <c r="C143" s="431">
        <v>0</v>
      </c>
      <c r="D143" s="431">
        <v>0</v>
      </c>
      <c r="E143" s="307" t="str">
        <f t="shared" si="21"/>
        <v/>
      </c>
      <c r="F143" s="279" t="str">
        <f t="shared" si="18"/>
        <v>否</v>
      </c>
      <c r="G143" s="158" t="str">
        <f t="shared" si="19"/>
        <v>项</v>
      </c>
      <c r="H143" s="158">
        <f t="shared" si="20"/>
        <v>7</v>
      </c>
    </row>
    <row r="144" ht="36" customHeight="true" spans="1:8">
      <c r="A144" s="430">
        <v>2011410</v>
      </c>
      <c r="B144" s="297" t="s">
        <v>202</v>
      </c>
      <c r="C144" s="431">
        <v>0</v>
      </c>
      <c r="D144" s="431">
        <v>0</v>
      </c>
      <c r="E144" s="307" t="str">
        <f t="shared" si="21"/>
        <v/>
      </c>
      <c r="F144" s="279" t="str">
        <f t="shared" si="18"/>
        <v>否</v>
      </c>
      <c r="G144" s="158" t="str">
        <f t="shared" si="19"/>
        <v>项</v>
      </c>
      <c r="H144" s="158">
        <f t="shared" si="20"/>
        <v>7</v>
      </c>
    </row>
    <row r="145" ht="36" customHeight="true" spans="1:8">
      <c r="A145" s="430">
        <v>2011411</v>
      </c>
      <c r="B145" s="297" t="s">
        <v>203</v>
      </c>
      <c r="C145" s="431">
        <v>0</v>
      </c>
      <c r="D145" s="431">
        <v>0</v>
      </c>
      <c r="E145" s="307" t="str">
        <f t="shared" si="21"/>
        <v/>
      </c>
      <c r="F145" s="279" t="str">
        <f t="shared" si="18"/>
        <v>否</v>
      </c>
      <c r="G145" s="158" t="str">
        <f t="shared" si="19"/>
        <v>项</v>
      </c>
      <c r="H145" s="158">
        <f t="shared" si="20"/>
        <v>7</v>
      </c>
    </row>
    <row r="146" ht="36" customHeight="true" spans="1:8">
      <c r="A146" s="430">
        <v>2011450</v>
      </c>
      <c r="B146" s="297" t="s">
        <v>123</v>
      </c>
      <c r="C146" s="431">
        <v>98</v>
      </c>
      <c r="D146" s="431">
        <v>96</v>
      </c>
      <c r="E146" s="307">
        <f t="shared" si="21"/>
        <v>-0.02</v>
      </c>
      <c r="F146" s="279" t="str">
        <f t="shared" si="18"/>
        <v>是</v>
      </c>
      <c r="G146" s="158" t="str">
        <f t="shared" si="19"/>
        <v>项</v>
      </c>
      <c r="H146" s="158">
        <f t="shared" si="20"/>
        <v>7</v>
      </c>
    </row>
    <row r="147" ht="36" customHeight="true" spans="1:8">
      <c r="A147" s="430">
        <v>2011499</v>
      </c>
      <c r="B147" s="297" t="s">
        <v>204</v>
      </c>
      <c r="C147" s="431">
        <v>0</v>
      </c>
      <c r="D147" s="431">
        <v>0</v>
      </c>
      <c r="E147" s="307" t="str">
        <f t="shared" si="21"/>
        <v/>
      </c>
      <c r="F147" s="279" t="str">
        <f t="shared" si="18"/>
        <v>否</v>
      </c>
      <c r="G147" s="158" t="str">
        <f t="shared" si="19"/>
        <v>项</v>
      </c>
      <c r="H147" s="158">
        <f t="shared" si="20"/>
        <v>7</v>
      </c>
    </row>
    <row r="148" ht="36" customHeight="true" spans="1:8">
      <c r="A148" s="428">
        <v>20123</v>
      </c>
      <c r="B148" s="295" t="s">
        <v>205</v>
      </c>
      <c r="C148" s="429">
        <v>55</v>
      </c>
      <c r="D148" s="429">
        <v>1703</v>
      </c>
      <c r="E148" s="348">
        <f>IFERROR(D148/C148-1,"")</f>
        <v>29.964</v>
      </c>
      <c r="F148" s="279" t="str">
        <f t="shared" si="18"/>
        <v>是</v>
      </c>
      <c r="G148" s="158" t="str">
        <f t="shared" si="19"/>
        <v>款</v>
      </c>
      <c r="H148" s="158">
        <f t="shared" si="20"/>
        <v>5</v>
      </c>
    </row>
    <row r="149" ht="36" customHeight="true" spans="1:8">
      <c r="A149" s="430">
        <v>2012301</v>
      </c>
      <c r="B149" s="297" t="s">
        <v>114</v>
      </c>
      <c r="C149" s="431">
        <v>0</v>
      </c>
      <c r="D149" s="431">
        <v>0</v>
      </c>
      <c r="E149" s="307" t="str">
        <f t="shared" ref="E149:E154" si="22">IF(C149&gt;0,D149/C149-1,IF(C149&lt;0,-(D149/C149-1),""))</f>
        <v/>
      </c>
      <c r="F149" s="279" t="str">
        <f t="shared" si="18"/>
        <v>否</v>
      </c>
      <c r="G149" s="158" t="str">
        <f t="shared" si="19"/>
        <v>项</v>
      </c>
      <c r="H149" s="158">
        <f t="shared" si="20"/>
        <v>7</v>
      </c>
    </row>
    <row r="150" ht="36" customHeight="true" spans="1:8">
      <c r="A150" s="430">
        <v>2012302</v>
      </c>
      <c r="B150" s="297" t="s">
        <v>115</v>
      </c>
      <c r="C150" s="431">
        <v>0</v>
      </c>
      <c r="D150" s="431">
        <v>2</v>
      </c>
      <c r="E150" s="307" t="str">
        <f t="shared" si="22"/>
        <v/>
      </c>
      <c r="F150" s="279" t="str">
        <f t="shared" si="18"/>
        <v>是</v>
      </c>
      <c r="G150" s="158" t="str">
        <f t="shared" si="19"/>
        <v>项</v>
      </c>
      <c r="H150" s="158">
        <f t="shared" si="20"/>
        <v>7</v>
      </c>
    </row>
    <row r="151" ht="36" customHeight="true" spans="1:8">
      <c r="A151" s="430">
        <v>2012303</v>
      </c>
      <c r="B151" s="297" t="s">
        <v>116</v>
      </c>
      <c r="C151" s="431">
        <v>0</v>
      </c>
      <c r="D151" s="431">
        <v>0</v>
      </c>
      <c r="E151" s="307" t="str">
        <f t="shared" si="22"/>
        <v/>
      </c>
      <c r="F151" s="279" t="str">
        <f t="shared" si="18"/>
        <v>否</v>
      </c>
      <c r="G151" s="158" t="str">
        <f t="shared" si="19"/>
        <v>项</v>
      </c>
      <c r="H151" s="158">
        <f t="shared" si="20"/>
        <v>7</v>
      </c>
    </row>
    <row r="152" ht="36" customHeight="true" spans="1:8">
      <c r="A152" s="430">
        <v>2012304</v>
      </c>
      <c r="B152" s="297" t="s">
        <v>206</v>
      </c>
      <c r="C152" s="431">
        <v>55</v>
      </c>
      <c r="D152" s="431">
        <v>1691</v>
      </c>
      <c r="E152" s="307">
        <f t="shared" si="22"/>
        <v>29.745</v>
      </c>
      <c r="F152" s="279" t="str">
        <f t="shared" si="18"/>
        <v>是</v>
      </c>
      <c r="G152" s="158" t="str">
        <f t="shared" si="19"/>
        <v>项</v>
      </c>
      <c r="H152" s="158">
        <f t="shared" si="20"/>
        <v>7</v>
      </c>
    </row>
    <row r="153" ht="36" customHeight="true" spans="1:8">
      <c r="A153" s="430">
        <v>2012350</v>
      </c>
      <c r="B153" s="297" t="s">
        <v>123</v>
      </c>
      <c r="C153" s="431">
        <v>0</v>
      </c>
      <c r="D153" s="431">
        <v>0</v>
      </c>
      <c r="E153" s="307" t="str">
        <f t="shared" si="22"/>
        <v/>
      </c>
      <c r="F153" s="279" t="str">
        <f t="shared" si="18"/>
        <v>否</v>
      </c>
      <c r="G153" s="158" t="str">
        <f t="shared" si="19"/>
        <v>项</v>
      </c>
      <c r="H153" s="158">
        <f t="shared" si="20"/>
        <v>7</v>
      </c>
    </row>
    <row r="154" ht="36" customHeight="true" spans="1:8">
      <c r="A154" s="430">
        <v>2012399</v>
      </c>
      <c r="B154" s="297" t="s">
        <v>207</v>
      </c>
      <c r="C154" s="431">
        <v>0</v>
      </c>
      <c r="D154" s="431">
        <v>10</v>
      </c>
      <c r="E154" s="307" t="str">
        <f t="shared" si="22"/>
        <v/>
      </c>
      <c r="F154" s="279" t="str">
        <f t="shared" si="18"/>
        <v>是</v>
      </c>
      <c r="G154" s="158" t="str">
        <f t="shared" si="19"/>
        <v>项</v>
      </c>
      <c r="H154" s="158">
        <f t="shared" si="20"/>
        <v>7</v>
      </c>
    </row>
    <row r="155" ht="36" customHeight="true" spans="1:8">
      <c r="A155" s="428">
        <v>20125</v>
      </c>
      <c r="B155" s="295" t="s">
        <v>208</v>
      </c>
      <c r="C155" s="429">
        <v>78</v>
      </c>
      <c r="D155" s="429">
        <v>81</v>
      </c>
      <c r="E155" s="348">
        <f>IFERROR(D155/C155-1,"")</f>
        <v>0.038</v>
      </c>
      <c r="F155" s="279" t="str">
        <f t="shared" si="18"/>
        <v>是</v>
      </c>
      <c r="G155" s="158" t="str">
        <f t="shared" si="19"/>
        <v>款</v>
      </c>
      <c r="H155" s="158">
        <f t="shared" si="20"/>
        <v>5</v>
      </c>
    </row>
    <row r="156" ht="36" customHeight="true" spans="1:8">
      <c r="A156" s="430">
        <v>2012501</v>
      </c>
      <c r="B156" s="297" t="s">
        <v>114</v>
      </c>
      <c r="C156" s="431">
        <v>78</v>
      </c>
      <c r="D156" s="431">
        <v>74</v>
      </c>
      <c r="E156" s="307">
        <f t="shared" ref="E156:E162" si="23">IF(C156&gt;0,D156/C156-1,IF(C156&lt;0,-(D156/C156-1),""))</f>
        <v>-0.051</v>
      </c>
      <c r="F156" s="279" t="str">
        <f t="shared" si="18"/>
        <v>是</v>
      </c>
      <c r="G156" s="158" t="str">
        <f t="shared" si="19"/>
        <v>项</v>
      </c>
      <c r="H156" s="158">
        <f t="shared" si="20"/>
        <v>7</v>
      </c>
    </row>
    <row r="157" ht="36" customHeight="true" spans="1:8">
      <c r="A157" s="430">
        <v>2012502</v>
      </c>
      <c r="B157" s="297" t="s">
        <v>115</v>
      </c>
      <c r="C157" s="431">
        <v>0</v>
      </c>
      <c r="D157" s="431">
        <v>7</v>
      </c>
      <c r="E157" s="307" t="str">
        <f t="shared" si="23"/>
        <v/>
      </c>
      <c r="F157" s="279" t="str">
        <f t="shared" si="18"/>
        <v>是</v>
      </c>
      <c r="G157" s="158" t="str">
        <f t="shared" si="19"/>
        <v>项</v>
      </c>
      <c r="H157" s="158">
        <f t="shared" si="20"/>
        <v>7</v>
      </c>
    </row>
    <row r="158" ht="36" customHeight="true" spans="1:8">
      <c r="A158" s="430">
        <v>2012503</v>
      </c>
      <c r="B158" s="297" t="s">
        <v>116</v>
      </c>
      <c r="C158" s="431">
        <v>0</v>
      </c>
      <c r="D158" s="431">
        <v>0</v>
      </c>
      <c r="E158" s="307" t="str">
        <f t="shared" si="23"/>
        <v/>
      </c>
      <c r="F158" s="279" t="str">
        <f t="shared" si="18"/>
        <v>否</v>
      </c>
      <c r="G158" s="158" t="str">
        <f t="shared" si="19"/>
        <v>项</v>
      </c>
      <c r="H158" s="158">
        <f t="shared" si="20"/>
        <v>7</v>
      </c>
    </row>
    <row r="159" ht="36" customHeight="true" spans="1:8">
      <c r="A159" s="430">
        <v>2012504</v>
      </c>
      <c r="B159" s="297" t="s">
        <v>209</v>
      </c>
      <c r="C159" s="431">
        <v>0</v>
      </c>
      <c r="D159" s="431">
        <v>0</v>
      </c>
      <c r="E159" s="307" t="str">
        <f t="shared" si="23"/>
        <v/>
      </c>
      <c r="F159" s="279" t="str">
        <f t="shared" si="18"/>
        <v>否</v>
      </c>
      <c r="G159" s="158" t="str">
        <f t="shared" si="19"/>
        <v>项</v>
      </c>
      <c r="H159" s="158">
        <f t="shared" si="20"/>
        <v>7</v>
      </c>
    </row>
    <row r="160" ht="36" customHeight="true" spans="1:8">
      <c r="A160" s="430">
        <v>2012505</v>
      </c>
      <c r="B160" s="297" t="s">
        <v>210</v>
      </c>
      <c r="C160" s="431">
        <v>0</v>
      </c>
      <c r="D160" s="431">
        <v>0</v>
      </c>
      <c r="E160" s="307" t="str">
        <f t="shared" si="23"/>
        <v/>
      </c>
      <c r="F160" s="279" t="str">
        <f t="shared" si="18"/>
        <v>否</v>
      </c>
      <c r="G160" s="158" t="str">
        <f t="shared" si="19"/>
        <v>项</v>
      </c>
      <c r="H160" s="158">
        <f t="shared" si="20"/>
        <v>7</v>
      </c>
    </row>
    <row r="161" ht="36" customHeight="true" spans="1:8">
      <c r="A161" s="430">
        <v>2012550</v>
      </c>
      <c r="B161" s="297" t="s">
        <v>123</v>
      </c>
      <c r="C161" s="431">
        <v>0</v>
      </c>
      <c r="D161" s="431">
        <v>0</v>
      </c>
      <c r="E161" s="307" t="str">
        <f t="shared" si="23"/>
        <v/>
      </c>
      <c r="F161" s="279" t="str">
        <f t="shared" si="18"/>
        <v>否</v>
      </c>
      <c r="G161" s="158" t="str">
        <f t="shared" si="19"/>
        <v>项</v>
      </c>
      <c r="H161" s="158">
        <f t="shared" si="20"/>
        <v>7</v>
      </c>
    </row>
    <row r="162" ht="36" customHeight="true" spans="1:8">
      <c r="A162" s="430">
        <v>2012599</v>
      </c>
      <c r="B162" s="297" t="s">
        <v>211</v>
      </c>
      <c r="C162" s="431">
        <v>0</v>
      </c>
      <c r="D162" s="431">
        <v>0</v>
      </c>
      <c r="E162" s="307" t="str">
        <f t="shared" si="23"/>
        <v/>
      </c>
      <c r="F162" s="279" t="str">
        <f t="shared" si="18"/>
        <v>否</v>
      </c>
      <c r="G162" s="158" t="str">
        <f t="shared" si="19"/>
        <v>项</v>
      </c>
      <c r="H162" s="158">
        <f t="shared" si="20"/>
        <v>7</v>
      </c>
    </row>
    <row r="163" ht="36" customHeight="true" spans="1:8">
      <c r="A163" s="428">
        <v>20126</v>
      </c>
      <c r="B163" s="295" t="s">
        <v>212</v>
      </c>
      <c r="C163" s="429">
        <v>269</v>
      </c>
      <c r="D163" s="429">
        <v>285</v>
      </c>
      <c r="E163" s="348">
        <f>IFERROR(D163/C163-1,"")</f>
        <v>0.059</v>
      </c>
      <c r="F163" s="279" t="str">
        <f t="shared" si="18"/>
        <v>是</v>
      </c>
      <c r="G163" s="158" t="str">
        <f t="shared" si="19"/>
        <v>款</v>
      </c>
      <c r="H163" s="158">
        <f t="shared" si="20"/>
        <v>5</v>
      </c>
    </row>
    <row r="164" ht="36" customHeight="true" spans="1:8">
      <c r="A164" s="430">
        <v>2012601</v>
      </c>
      <c r="B164" s="297" t="s">
        <v>114</v>
      </c>
      <c r="C164" s="431">
        <v>28</v>
      </c>
      <c r="D164" s="431">
        <v>0</v>
      </c>
      <c r="E164" s="307">
        <f>IF(C164&gt;0,D164/C164-1,IF(C164&lt;0,-(D164/C164-1),""))</f>
        <v>-1</v>
      </c>
      <c r="F164" s="279" t="str">
        <f t="shared" si="18"/>
        <v>是</v>
      </c>
      <c r="G164" s="158" t="str">
        <f t="shared" si="19"/>
        <v>项</v>
      </c>
      <c r="H164" s="158">
        <f t="shared" si="20"/>
        <v>7</v>
      </c>
    </row>
    <row r="165" ht="36" customHeight="true" spans="1:8">
      <c r="A165" s="430">
        <v>2012602</v>
      </c>
      <c r="B165" s="297" t="s">
        <v>115</v>
      </c>
      <c r="C165" s="431">
        <v>0</v>
      </c>
      <c r="D165" s="431">
        <v>0</v>
      </c>
      <c r="E165" s="307" t="str">
        <f>IF(C165&gt;0,D165/C165-1,IF(C165&lt;0,-(D165/C165-1),""))</f>
        <v/>
      </c>
      <c r="F165" s="279" t="str">
        <f t="shared" si="18"/>
        <v>否</v>
      </c>
      <c r="G165" s="158" t="str">
        <f t="shared" si="19"/>
        <v>项</v>
      </c>
      <c r="H165" s="158">
        <f t="shared" si="20"/>
        <v>7</v>
      </c>
    </row>
    <row r="166" ht="36" customHeight="true" spans="1:8">
      <c r="A166" s="430">
        <v>2012603</v>
      </c>
      <c r="B166" s="297" t="s">
        <v>116</v>
      </c>
      <c r="C166" s="431">
        <v>0</v>
      </c>
      <c r="D166" s="431">
        <v>0</v>
      </c>
      <c r="E166" s="307" t="str">
        <f>IF(C166&gt;0,D166/C166-1,IF(C166&lt;0,-(D166/C166-1),""))</f>
        <v/>
      </c>
      <c r="F166" s="279" t="str">
        <f t="shared" si="18"/>
        <v>否</v>
      </c>
      <c r="G166" s="158" t="str">
        <f t="shared" si="19"/>
        <v>项</v>
      </c>
      <c r="H166" s="158">
        <f t="shared" si="20"/>
        <v>7</v>
      </c>
    </row>
    <row r="167" ht="36" customHeight="true" spans="1:8">
      <c r="A167" s="430">
        <v>2012604</v>
      </c>
      <c r="B167" s="297" t="s">
        <v>213</v>
      </c>
      <c r="C167" s="431">
        <v>241</v>
      </c>
      <c r="D167" s="431">
        <v>285</v>
      </c>
      <c r="E167" s="307">
        <f>IF(C167&gt;0,D167/C167-1,IF(C167&lt;0,-(D167/C167-1),""))</f>
        <v>0.183</v>
      </c>
      <c r="F167" s="279" t="str">
        <f t="shared" si="18"/>
        <v>是</v>
      </c>
      <c r="G167" s="158" t="str">
        <f t="shared" si="19"/>
        <v>项</v>
      </c>
      <c r="H167" s="158">
        <f t="shared" si="20"/>
        <v>7</v>
      </c>
    </row>
    <row r="168" ht="36" customHeight="true" spans="1:8">
      <c r="A168" s="430">
        <v>2012699</v>
      </c>
      <c r="B168" s="297" t="s">
        <v>214</v>
      </c>
      <c r="C168" s="431">
        <v>0</v>
      </c>
      <c r="D168" s="431">
        <v>0</v>
      </c>
      <c r="E168" s="307" t="str">
        <f>IF(C168&gt;0,D168/C168-1,IF(C168&lt;0,-(D168/C168-1),""))</f>
        <v/>
      </c>
      <c r="F168" s="279" t="str">
        <f t="shared" si="18"/>
        <v>否</v>
      </c>
      <c r="G168" s="158" t="str">
        <f t="shared" si="19"/>
        <v>项</v>
      </c>
      <c r="H168" s="158">
        <f t="shared" si="20"/>
        <v>7</v>
      </c>
    </row>
    <row r="169" ht="36" customHeight="true" spans="1:8">
      <c r="A169" s="428">
        <v>20128</v>
      </c>
      <c r="B169" s="295" t="s">
        <v>215</v>
      </c>
      <c r="C169" s="429">
        <v>795</v>
      </c>
      <c r="D169" s="429">
        <v>761</v>
      </c>
      <c r="E169" s="348">
        <f>IFERROR(D169/C169-1,"")</f>
        <v>-0.043</v>
      </c>
      <c r="F169" s="279" t="str">
        <f t="shared" si="18"/>
        <v>是</v>
      </c>
      <c r="G169" s="158" t="str">
        <f t="shared" si="19"/>
        <v>款</v>
      </c>
      <c r="H169" s="158">
        <f t="shared" si="20"/>
        <v>5</v>
      </c>
    </row>
    <row r="170" ht="36" customHeight="true" spans="1:8">
      <c r="A170" s="430">
        <v>2012801</v>
      </c>
      <c r="B170" s="297" t="s">
        <v>114</v>
      </c>
      <c r="C170" s="431">
        <v>793</v>
      </c>
      <c r="D170" s="431">
        <v>759</v>
      </c>
      <c r="E170" s="307">
        <f t="shared" ref="E170:E175" si="24">IF(C170&gt;0,D170/C170-1,IF(C170&lt;0,-(D170/C170-1),""))</f>
        <v>-0.043</v>
      </c>
      <c r="F170" s="279" t="str">
        <f t="shared" si="18"/>
        <v>是</v>
      </c>
      <c r="G170" s="158" t="str">
        <f t="shared" si="19"/>
        <v>项</v>
      </c>
      <c r="H170" s="158">
        <f t="shared" si="20"/>
        <v>7</v>
      </c>
    </row>
    <row r="171" ht="36" customHeight="true" spans="1:8">
      <c r="A171" s="430">
        <v>2012802</v>
      </c>
      <c r="B171" s="297" t="s">
        <v>115</v>
      </c>
      <c r="C171" s="431">
        <v>2</v>
      </c>
      <c r="D171" s="431">
        <v>2</v>
      </c>
      <c r="E171" s="307">
        <f t="shared" si="24"/>
        <v>0</v>
      </c>
      <c r="F171" s="279" t="str">
        <f t="shared" si="18"/>
        <v>是</v>
      </c>
      <c r="G171" s="158" t="str">
        <f t="shared" si="19"/>
        <v>项</v>
      </c>
      <c r="H171" s="158">
        <f t="shared" si="20"/>
        <v>7</v>
      </c>
    </row>
    <row r="172" ht="36" customHeight="true" spans="1:8">
      <c r="A172" s="430">
        <v>2012803</v>
      </c>
      <c r="B172" s="297" t="s">
        <v>116</v>
      </c>
      <c r="C172" s="431">
        <v>0</v>
      </c>
      <c r="D172" s="431">
        <v>0</v>
      </c>
      <c r="E172" s="307" t="str">
        <f t="shared" si="24"/>
        <v/>
      </c>
      <c r="F172" s="279" t="str">
        <f t="shared" si="18"/>
        <v>否</v>
      </c>
      <c r="G172" s="158" t="str">
        <f t="shared" si="19"/>
        <v>项</v>
      </c>
      <c r="H172" s="158">
        <f t="shared" si="20"/>
        <v>7</v>
      </c>
    </row>
    <row r="173" ht="36" customHeight="true" spans="1:8">
      <c r="A173" s="430">
        <v>2012804</v>
      </c>
      <c r="B173" s="297" t="s">
        <v>128</v>
      </c>
      <c r="C173" s="431">
        <v>0</v>
      </c>
      <c r="D173" s="431">
        <v>0</v>
      </c>
      <c r="E173" s="307" t="str">
        <f t="shared" si="24"/>
        <v/>
      </c>
      <c r="F173" s="279" t="str">
        <f t="shared" si="18"/>
        <v>否</v>
      </c>
      <c r="G173" s="158" t="str">
        <f t="shared" si="19"/>
        <v>项</v>
      </c>
      <c r="H173" s="158">
        <f t="shared" si="20"/>
        <v>7</v>
      </c>
    </row>
    <row r="174" ht="36" customHeight="true" spans="1:8">
      <c r="A174" s="430">
        <v>2012850</v>
      </c>
      <c r="B174" s="297" t="s">
        <v>123</v>
      </c>
      <c r="C174" s="431">
        <v>0</v>
      </c>
      <c r="D174" s="431">
        <v>0</v>
      </c>
      <c r="E174" s="307" t="str">
        <f t="shared" si="24"/>
        <v/>
      </c>
      <c r="F174" s="279" t="str">
        <f t="shared" si="18"/>
        <v>否</v>
      </c>
      <c r="G174" s="158" t="str">
        <f t="shared" si="19"/>
        <v>项</v>
      </c>
      <c r="H174" s="158">
        <f t="shared" si="20"/>
        <v>7</v>
      </c>
    </row>
    <row r="175" ht="36" customHeight="true" spans="1:8">
      <c r="A175" s="430">
        <v>2012899</v>
      </c>
      <c r="B175" s="297" t="s">
        <v>216</v>
      </c>
      <c r="C175" s="431">
        <v>0</v>
      </c>
      <c r="D175" s="431">
        <v>0</v>
      </c>
      <c r="E175" s="307" t="str">
        <f t="shared" si="24"/>
        <v/>
      </c>
      <c r="F175" s="279" t="str">
        <f t="shared" si="18"/>
        <v>否</v>
      </c>
      <c r="G175" s="158" t="str">
        <f t="shared" si="19"/>
        <v>项</v>
      </c>
      <c r="H175" s="158">
        <f t="shared" si="20"/>
        <v>7</v>
      </c>
    </row>
    <row r="176" ht="36" customHeight="true" spans="1:8">
      <c r="A176" s="428">
        <v>20129</v>
      </c>
      <c r="B176" s="295" t="s">
        <v>217</v>
      </c>
      <c r="C176" s="429">
        <v>1453</v>
      </c>
      <c r="D176" s="429">
        <v>1429</v>
      </c>
      <c r="E176" s="348">
        <f>IFERROR(D176/C176-1,"")</f>
        <v>-0.017</v>
      </c>
      <c r="F176" s="279" t="str">
        <f t="shared" si="18"/>
        <v>是</v>
      </c>
      <c r="G176" s="158" t="str">
        <f t="shared" si="19"/>
        <v>款</v>
      </c>
      <c r="H176" s="158">
        <f t="shared" si="20"/>
        <v>5</v>
      </c>
    </row>
    <row r="177" ht="36" customHeight="true" spans="1:8">
      <c r="A177" s="430">
        <v>2012901</v>
      </c>
      <c r="B177" s="297" t="s">
        <v>114</v>
      </c>
      <c r="C177" s="431">
        <v>966</v>
      </c>
      <c r="D177" s="431">
        <v>917</v>
      </c>
      <c r="E177" s="307">
        <f t="shared" ref="E177:E182" si="25">IF(C177&gt;0,D177/C177-1,IF(C177&lt;0,-(D177/C177-1),""))</f>
        <v>-0.051</v>
      </c>
      <c r="F177" s="279" t="str">
        <f t="shared" si="18"/>
        <v>是</v>
      </c>
      <c r="G177" s="158" t="str">
        <f t="shared" si="19"/>
        <v>项</v>
      </c>
      <c r="H177" s="158">
        <f t="shared" si="20"/>
        <v>7</v>
      </c>
    </row>
    <row r="178" ht="36" customHeight="true" spans="1:8">
      <c r="A178" s="430">
        <v>2012902</v>
      </c>
      <c r="B178" s="297" t="s">
        <v>115</v>
      </c>
      <c r="C178" s="431">
        <v>129</v>
      </c>
      <c r="D178" s="431">
        <v>236</v>
      </c>
      <c r="E178" s="307">
        <f t="shared" si="25"/>
        <v>0.829</v>
      </c>
      <c r="F178" s="279" t="str">
        <f t="shared" si="18"/>
        <v>是</v>
      </c>
      <c r="G178" s="158" t="str">
        <f t="shared" si="19"/>
        <v>项</v>
      </c>
      <c r="H178" s="158">
        <f t="shared" si="20"/>
        <v>7</v>
      </c>
    </row>
    <row r="179" ht="36" customHeight="true" spans="1:8">
      <c r="A179" s="430">
        <v>2012903</v>
      </c>
      <c r="B179" s="297" t="s">
        <v>116</v>
      </c>
      <c r="C179" s="431">
        <v>0</v>
      </c>
      <c r="D179" s="431">
        <v>0</v>
      </c>
      <c r="E179" s="307" t="str">
        <f t="shared" si="25"/>
        <v/>
      </c>
      <c r="F179" s="279" t="str">
        <f t="shared" si="18"/>
        <v>否</v>
      </c>
      <c r="G179" s="158" t="str">
        <f t="shared" si="19"/>
        <v>项</v>
      </c>
      <c r="H179" s="158">
        <f t="shared" si="20"/>
        <v>7</v>
      </c>
    </row>
    <row r="180" ht="36" customHeight="true" spans="1:8">
      <c r="A180" s="434">
        <v>2012906</v>
      </c>
      <c r="B180" s="297" t="s">
        <v>218</v>
      </c>
      <c r="C180" s="431">
        <v>53</v>
      </c>
      <c r="D180" s="431">
        <v>24</v>
      </c>
      <c r="E180" s="307">
        <f t="shared" si="25"/>
        <v>-0.547</v>
      </c>
      <c r="F180" s="279" t="str">
        <f t="shared" si="18"/>
        <v>是</v>
      </c>
      <c r="G180" s="158" t="str">
        <f t="shared" si="19"/>
        <v>项</v>
      </c>
      <c r="H180" s="158">
        <f t="shared" si="20"/>
        <v>7</v>
      </c>
    </row>
    <row r="181" ht="36" customHeight="true" spans="1:8">
      <c r="A181" s="430">
        <v>2012950</v>
      </c>
      <c r="B181" s="297" t="s">
        <v>123</v>
      </c>
      <c r="C181" s="431">
        <v>137</v>
      </c>
      <c r="D181" s="431">
        <v>102</v>
      </c>
      <c r="E181" s="307">
        <f t="shared" si="25"/>
        <v>-0.255</v>
      </c>
      <c r="F181" s="279" t="str">
        <f t="shared" si="18"/>
        <v>是</v>
      </c>
      <c r="G181" s="158" t="str">
        <f t="shared" si="19"/>
        <v>项</v>
      </c>
      <c r="H181" s="158">
        <f t="shared" si="20"/>
        <v>7</v>
      </c>
    </row>
    <row r="182" ht="36" customHeight="true" spans="1:8">
      <c r="A182" s="430">
        <v>2012999</v>
      </c>
      <c r="B182" s="297" t="s">
        <v>219</v>
      </c>
      <c r="C182" s="431">
        <v>168</v>
      </c>
      <c r="D182" s="431">
        <v>150</v>
      </c>
      <c r="E182" s="307">
        <f t="shared" si="25"/>
        <v>-0.107</v>
      </c>
      <c r="F182" s="279" t="str">
        <f t="shared" si="18"/>
        <v>是</v>
      </c>
      <c r="G182" s="158" t="str">
        <f t="shared" si="19"/>
        <v>项</v>
      </c>
      <c r="H182" s="158">
        <f t="shared" si="20"/>
        <v>7</v>
      </c>
    </row>
    <row r="183" ht="36" customHeight="true" spans="1:8">
      <c r="A183" s="428">
        <v>20131</v>
      </c>
      <c r="B183" s="295" t="s">
        <v>220</v>
      </c>
      <c r="C183" s="429">
        <v>6759</v>
      </c>
      <c r="D183" s="429">
        <v>8164</v>
      </c>
      <c r="E183" s="348">
        <f>IFERROR(D183/C183-1,"")</f>
        <v>0.208</v>
      </c>
      <c r="F183" s="279" t="str">
        <f t="shared" si="18"/>
        <v>是</v>
      </c>
      <c r="G183" s="158" t="str">
        <f t="shared" si="19"/>
        <v>款</v>
      </c>
      <c r="H183" s="158">
        <f t="shared" si="20"/>
        <v>5</v>
      </c>
    </row>
    <row r="184" ht="36" customHeight="true" spans="1:8">
      <c r="A184" s="430">
        <v>2013101</v>
      </c>
      <c r="B184" s="297" t="s">
        <v>114</v>
      </c>
      <c r="C184" s="431">
        <v>5311</v>
      </c>
      <c r="D184" s="431">
        <v>5024</v>
      </c>
      <c r="E184" s="307">
        <f t="shared" ref="E184:E189" si="26">IF(C184&gt;0,D184/C184-1,IF(C184&lt;0,-(D184/C184-1),""))</f>
        <v>-0.054</v>
      </c>
      <c r="F184" s="279" t="str">
        <f t="shared" si="18"/>
        <v>是</v>
      </c>
      <c r="G184" s="158" t="str">
        <f t="shared" si="19"/>
        <v>项</v>
      </c>
      <c r="H184" s="158">
        <f t="shared" si="20"/>
        <v>7</v>
      </c>
    </row>
    <row r="185" ht="36" customHeight="true" spans="1:8">
      <c r="A185" s="430">
        <v>2013102</v>
      </c>
      <c r="B185" s="297" t="s">
        <v>115</v>
      </c>
      <c r="C185" s="431">
        <v>1015</v>
      </c>
      <c r="D185" s="431">
        <v>2605</v>
      </c>
      <c r="E185" s="307">
        <f t="shared" si="26"/>
        <v>1.567</v>
      </c>
      <c r="F185" s="279" t="str">
        <f t="shared" si="18"/>
        <v>是</v>
      </c>
      <c r="G185" s="158" t="str">
        <f t="shared" si="19"/>
        <v>项</v>
      </c>
      <c r="H185" s="158">
        <f t="shared" si="20"/>
        <v>7</v>
      </c>
    </row>
    <row r="186" ht="36" customHeight="true" spans="1:8">
      <c r="A186" s="430">
        <v>2013103</v>
      </c>
      <c r="B186" s="297" t="s">
        <v>116</v>
      </c>
      <c r="C186" s="431">
        <v>0</v>
      </c>
      <c r="D186" s="431">
        <v>0</v>
      </c>
      <c r="E186" s="307" t="str">
        <f t="shared" si="26"/>
        <v/>
      </c>
      <c r="F186" s="279" t="str">
        <f t="shared" si="18"/>
        <v>否</v>
      </c>
      <c r="G186" s="158" t="str">
        <f t="shared" si="19"/>
        <v>项</v>
      </c>
      <c r="H186" s="158">
        <f t="shared" si="20"/>
        <v>7</v>
      </c>
    </row>
    <row r="187" ht="36" customHeight="true" spans="1:8">
      <c r="A187" s="430">
        <v>2013105</v>
      </c>
      <c r="B187" s="297" t="s">
        <v>221</v>
      </c>
      <c r="C187" s="431">
        <v>0</v>
      </c>
      <c r="D187" s="431">
        <v>45</v>
      </c>
      <c r="E187" s="307" t="str">
        <f t="shared" si="26"/>
        <v/>
      </c>
      <c r="F187" s="279" t="str">
        <f t="shared" si="18"/>
        <v>是</v>
      </c>
      <c r="G187" s="158" t="str">
        <f t="shared" si="19"/>
        <v>项</v>
      </c>
      <c r="H187" s="158">
        <f t="shared" si="20"/>
        <v>7</v>
      </c>
    </row>
    <row r="188" ht="36" customHeight="true" spans="1:8">
      <c r="A188" s="430">
        <v>2013150</v>
      </c>
      <c r="B188" s="297" t="s">
        <v>123</v>
      </c>
      <c r="C188" s="431">
        <v>433</v>
      </c>
      <c r="D188" s="431">
        <v>490</v>
      </c>
      <c r="E188" s="307">
        <f t="shared" si="26"/>
        <v>0.132</v>
      </c>
      <c r="F188" s="279" t="str">
        <f t="shared" si="18"/>
        <v>是</v>
      </c>
      <c r="G188" s="158" t="str">
        <f t="shared" si="19"/>
        <v>项</v>
      </c>
      <c r="H188" s="158">
        <f t="shared" si="20"/>
        <v>7</v>
      </c>
    </row>
    <row r="189" ht="36" customHeight="true" spans="1:8">
      <c r="A189" s="430">
        <v>2013199</v>
      </c>
      <c r="B189" s="297" t="s">
        <v>222</v>
      </c>
      <c r="C189" s="431">
        <v>0</v>
      </c>
      <c r="D189" s="431">
        <v>0</v>
      </c>
      <c r="E189" s="307" t="str">
        <f t="shared" si="26"/>
        <v/>
      </c>
      <c r="F189" s="279" t="str">
        <f t="shared" si="18"/>
        <v>否</v>
      </c>
      <c r="G189" s="158" t="str">
        <f t="shared" si="19"/>
        <v>项</v>
      </c>
      <c r="H189" s="158">
        <f t="shared" si="20"/>
        <v>7</v>
      </c>
    </row>
    <row r="190" ht="36" customHeight="true" spans="1:8">
      <c r="A190" s="428">
        <v>20132</v>
      </c>
      <c r="B190" s="295" t="s">
        <v>223</v>
      </c>
      <c r="C190" s="429">
        <v>5301</v>
      </c>
      <c r="D190" s="429">
        <v>3960</v>
      </c>
      <c r="E190" s="348">
        <f>IFERROR(D190/C190-1,"")</f>
        <v>-0.253</v>
      </c>
      <c r="F190" s="279" t="str">
        <f t="shared" si="18"/>
        <v>是</v>
      </c>
      <c r="G190" s="158" t="str">
        <f t="shared" si="19"/>
        <v>款</v>
      </c>
      <c r="H190" s="158">
        <f t="shared" si="20"/>
        <v>5</v>
      </c>
    </row>
    <row r="191" ht="36" customHeight="true" spans="1:8">
      <c r="A191" s="430">
        <v>2013201</v>
      </c>
      <c r="B191" s="297" t="s">
        <v>114</v>
      </c>
      <c r="C191" s="431">
        <v>2182</v>
      </c>
      <c r="D191" s="431">
        <v>2113</v>
      </c>
      <c r="E191" s="307">
        <f t="shared" ref="E191:E196" si="27">IF(C191&gt;0,D191/C191-1,IF(C191&lt;0,-(D191/C191-1),""))</f>
        <v>-0.032</v>
      </c>
      <c r="F191" s="279" t="str">
        <f t="shared" si="18"/>
        <v>是</v>
      </c>
      <c r="G191" s="158" t="str">
        <f t="shared" si="19"/>
        <v>项</v>
      </c>
      <c r="H191" s="158">
        <f t="shared" si="20"/>
        <v>7</v>
      </c>
    </row>
    <row r="192" ht="36" customHeight="true" spans="1:8">
      <c r="A192" s="430">
        <v>2013202</v>
      </c>
      <c r="B192" s="297" t="s">
        <v>115</v>
      </c>
      <c r="C192" s="431">
        <v>3111</v>
      </c>
      <c r="D192" s="431">
        <v>1777</v>
      </c>
      <c r="E192" s="307">
        <f t="shared" si="27"/>
        <v>-0.429</v>
      </c>
      <c r="F192" s="279" t="str">
        <f t="shared" si="18"/>
        <v>是</v>
      </c>
      <c r="G192" s="158" t="str">
        <f t="shared" si="19"/>
        <v>项</v>
      </c>
      <c r="H192" s="158">
        <f t="shared" si="20"/>
        <v>7</v>
      </c>
    </row>
    <row r="193" ht="36" customHeight="true" spans="1:8">
      <c r="A193" s="430">
        <v>2013203</v>
      </c>
      <c r="B193" s="297" t="s">
        <v>116</v>
      </c>
      <c r="C193" s="431">
        <v>0</v>
      </c>
      <c r="D193" s="431">
        <v>0</v>
      </c>
      <c r="E193" s="307" t="str">
        <f t="shared" si="27"/>
        <v/>
      </c>
      <c r="F193" s="279" t="str">
        <f t="shared" si="18"/>
        <v>否</v>
      </c>
      <c r="G193" s="158" t="str">
        <f t="shared" si="19"/>
        <v>项</v>
      </c>
      <c r="H193" s="158">
        <f t="shared" si="20"/>
        <v>7</v>
      </c>
    </row>
    <row r="194" ht="36" customHeight="true" spans="1:8">
      <c r="A194" s="430">
        <v>2013204</v>
      </c>
      <c r="B194" s="297" t="s">
        <v>224</v>
      </c>
      <c r="C194" s="431">
        <v>0</v>
      </c>
      <c r="D194" s="431">
        <v>0</v>
      </c>
      <c r="E194" s="307" t="str">
        <f t="shared" si="27"/>
        <v/>
      </c>
      <c r="F194" s="279" t="str">
        <f t="shared" si="18"/>
        <v>否</v>
      </c>
      <c r="G194" s="158" t="str">
        <f t="shared" si="19"/>
        <v>项</v>
      </c>
      <c r="H194" s="158">
        <f t="shared" si="20"/>
        <v>7</v>
      </c>
    </row>
    <row r="195" ht="36" customHeight="true" spans="1:8">
      <c r="A195" s="430">
        <v>2013250</v>
      </c>
      <c r="B195" s="297" t="s">
        <v>123</v>
      </c>
      <c r="C195" s="431">
        <v>8</v>
      </c>
      <c r="D195" s="431">
        <v>65</v>
      </c>
      <c r="E195" s="307">
        <f t="shared" si="27"/>
        <v>7.125</v>
      </c>
      <c r="F195" s="279" t="str">
        <f t="shared" si="18"/>
        <v>是</v>
      </c>
      <c r="G195" s="158" t="str">
        <f t="shared" si="19"/>
        <v>项</v>
      </c>
      <c r="H195" s="158">
        <f t="shared" si="20"/>
        <v>7</v>
      </c>
    </row>
    <row r="196" ht="36" customHeight="true" spans="1:8">
      <c r="A196" s="430">
        <v>2013299</v>
      </c>
      <c r="B196" s="297" t="s">
        <v>225</v>
      </c>
      <c r="C196" s="431">
        <v>0</v>
      </c>
      <c r="D196" s="431">
        <v>5</v>
      </c>
      <c r="E196" s="307" t="str">
        <f t="shared" si="27"/>
        <v/>
      </c>
      <c r="F196" s="279" t="str">
        <f t="shared" ref="F196:F259" si="28">IF(LEN(A196)=3,"是",IF(B196&lt;&gt;"",IF(SUM(C196:D196)&lt;&gt;0,"是","否"),"是"))</f>
        <v>是</v>
      </c>
      <c r="G196" s="158" t="str">
        <f t="shared" ref="G196:G259" si="29">IF(LEN(A196)=3,"类",IF(LEN(A196)=5,"款","项"))</f>
        <v>项</v>
      </c>
      <c r="H196" s="158">
        <f t="shared" si="20"/>
        <v>7</v>
      </c>
    </row>
    <row r="197" ht="36" customHeight="true" spans="1:8">
      <c r="A197" s="428">
        <v>20133</v>
      </c>
      <c r="B197" s="295" t="s">
        <v>226</v>
      </c>
      <c r="C197" s="429">
        <v>6216</v>
      </c>
      <c r="D197" s="429">
        <v>2743</v>
      </c>
      <c r="E197" s="348">
        <f>IFERROR(D197/C197-1,"")</f>
        <v>-0.559</v>
      </c>
      <c r="F197" s="279" t="str">
        <f t="shared" si="28"/>
        <v>是</v>
      </c>
      <c r="G197" s="158" t="str">
        <f t="shared" si="29"/>
        <v>款</v>
      </c>
      <c r="H197" s="158">
        <f t="shared" ref="H197:H260" si="30">LEN(A197)</f>
        <v>5</v>
      </c>
    </row>
    <row r="198" ht="36" customHeight="true" spans="1:8">
      <c r="A198" s="430">
        <v>2013301</v>
      </c>
      <c r="B198" s="297" t="s">
        <v>114</v>
      </c>
      <c r="C198" s="431">
        <v>1086</v>
      </c>
      <c r="D198" s="431">
        <v>1075</v>
      </c>
      <c r="E198" s="307">
        <f t="shared" ref="E198:E203" si="31">IF(C198&gt;0,D198/C198-1,IF(C198&lt;0,-(D198/C198-1),""))</f>
        <v>-0.01</v>
      </c>
      <c r="F198" s="279" t="str">
        <f t="shared" si="28"/>
        <v>是</v>
      </c>
      <c r="G198" s="158" t="str">
        <f t="shared" si="29"/>
        <v>项</v>
      </c>
      <c r="H198" s="158">
        <f t="shared" si="30"/>
        <v>7</v>
      </c>
    </row>
    <row r="199" ht="36" customHeight="true" spans="1:8">
      <c r="A199" s="430">
        <v>2013302</v>
      </c>
      <c r="B199" s="297" t="s">
        <v>115</v>
      </c>
      <c r="C199" s="431">
        <v>5130</v>
      </c>
      <c r="D199" s="431">
        <v>850</v>
      </c>
      <c r="E199" s="307">
        <f t="shared" si="31"/>
        <v>-0.834</v>
      </c>
      <c r="F199" s="279" t="str">
        <f t="shared" si="28"/>
        <v>是</v>
      </c>
      <c r="G199" s="158" t="str">
        <f t="shared" si="29"/>
        <v>项</v>
      </c>
      <c r="H199" s="158">
        <f t="shared" si="30"/>
        <v>7</v>
      </c>
    </row>
    <row r="200" ht="36" customHeight="true" spans="1:8">
      <c r="A200" s="430">
        <v>2013303</v>
      </c>
      <c r="B200" s="297" t="s">
        <v>116</v>
      </c>
      <c r="C200" s="431">
        <v>0</v>
      </c>
      <c r="D200" s="431">
        <v>0</v>
      </c>
      <c r="E200" s="307" t="str">
        <f t="shared" si="31"/>
        <v/>
      </c>
      <c r="F200" s="279" t="str">
        <f t="shared" si="28"/>
        <v>否</v>
      </c>
      <c r="G200" s="158" t="str">
        <f t="shared" si="29"/>
        <v>项</v>
      </c>
      <c r="H200" s="158">
        <f t="shared" si="30"/>
        <v>7</v>
      </c>
    </row>
    <row r="201" ht="36" customHeight="true" spans="1:8">
      <c r="A201" s="430">
        <v>2013304</v>
      </c>
      <c r="B201" s="297" t="s">
        <v>227</v>
      </c>
      <c r="C201" s="431">
        <v>0</v>
      </c>
      <c r="D201" s="431">
        <v>0</v>
      </c>
      <c r="E201" s="307" t="str">
        <f t="shared" si="31"/>
        <v/>
      </c>
      <c r="F201" s="279" t="str">
        <f t="shared" si="28"/>
        <v>否</v>
      </c>
      <c r="G201" s="158" t="str">
        <f t="shared" si="29"/>
        <v>项</v>
      </c>
      <c r="H201" s="158">
        <f t="shared" si="30"/>
        <v>7</v>
      </c>
    </row>
    <row r="202" ht="36" customHeight="true" spans="1:8">
      <c r="A202" s="430">
        <v>2013350</v>
      </c>
      <c r="B202" s="297" t="s">
        <v>123</v>
      </c>
      <c r="C202" s="431">
        <v>0</v>
      </c>
      <c r="D202" s="431">
        <v>328</v>
      </c>
      <c r="E202" s="307" t="str">
        <f t="shared" si="31"/>
        <v/>
      </c>
      <c r="F202" s="279" t="str">
        <f t="shared" si="28"/>
        <v>是</v>
      </c>
      <c r="G202" s="158" t="str">
        <f t="shared" si="29"/>
        <v>项</v>
      </c>
      <c r="H202" s="158">
        <f t="shared" si="30"/>
        <v>7</v>
      </c>
    </row>
    <row r="203" ht="36" customHeight="true" spans="1:8">
      <c r="A203" s="430">
        <v>2013399</v>
      </c>
      <c r="B203" s="297" t="s">
        <v>228</v>
      </c>
      <c r="C203" s="431">
        <v>0</v>
      </c>
      <c r="D203" s="431">
        <v>490</v>
      </c>
      <c r="E203" s="307" t="str">
        <f t="shared" si="31"/>
        <v/>
      </c>
      <c r="F203" s="279" t="str">
        <f t="shared" si="28"/>
        <v>是</v>
      </c>
      <c r="G203" s="158" t="str">
        <f t="shared" si="29"/>
        <v>项</v>
      </c>
      <c r="H203" s="158">
        <f t="shared" si="30"/>
        <v>7</v>
      </c>
    </row>
    <row r="204" ht="36" customHeight="true" spans="1:8">
      <c r="A204" s="428">
        <v>20134</v>
      </c>
      <c r="B204" s="295" t="s">
        <v>229</v>
      </c>
      <c r="C204" s="429">
        <v>1443</v>
      </c>
      <c r="D204" s="429">
        <v>1206</v>
      </c>
      <c r="E204" s="348">
        <f>IFERROR(D204/C204-1,"")</f>
        <v>-0.164</v>
      </c>
      <c r="F204" s="279" t="str">
        <f t="shared" si="28"/>
        <v>是</v>
      </c>
      <c r="G204" s="158" t="str">
        <f t="shared" si="29"/>
        <v>款</v>
      </c>
      <c r="H204" s="158">
        <f t="shared" si="30"/>
        <v>5</v>
      </c>
    </row>
    <row r="205" ht="36" customHeight="true" spans="1:8">
      <c r="A205" s="430">
        <v>2013401</v>
      </c>
      <c r="B205" s="297" t="s">
        <v>114</v>
      </c>
      <c r="C205" s="431">
        <v>1033</v>
      </c>
      <c r="D205" s="431">
        <v>852</v>
      </c>
      <c r="E205" s="307">
        <f t="shared" ref="E205:E211" si="32">IF(C205&gt;0,D205/C205-1,IF(C205&lt;0,-(D205/C205-1),""))</f>
        <v>-0.175</v>
      </c>
      <c r="F205" s="279" t="str">
        <f t="shared" si="28"/>
        <v>是</v>
      </c>
      <c r="G205" s="158" t="str">
        <f t="shared" si="29"/>
        <v>项</v>
      </c>
      <c r="H205" s="158">
        <f t="shared" si="30"/>
        <v>7</v>
      </c>
    </row>
    <row r="206" ht="36" customHeight="true" spans="1:8">
      <c r="A206" s="430">
        <v>2013402</v>
      </c>
      <c r="B206" s="297" t="s">
        <v>115</v>
      </c>
      <c r="C206" s="431">
        <v>30</v>
      </c>
      <c r="D206" s="431">
        <v>16</v>
      </c>
      <c r="E206" s="307">
        <f t="shared" si="32"/>
        <v>-0.467</v>
      </c>
      <c r="F206" s="279" t="str">
        <f t="shared" si="28"/>
        <v>是</v>
      </c>
      <c r="G206" s="158" t="str">
        <f t="shared" si="29"/>
        <v>项</v>
      </c>
      <c r="H206" s="158">
        <f t="shared" si="30"/>
        <v>7</v>
      </c>
    </row>
    <row r="207" ht="36" customHeight="true" spans="1:8">
      <c r="A207" s="430">
        <v>2013403</v>
      </c>
      <c r="B207" s="297" t="s">
        <v>116</v>
      </c>
      <c r="C207" s="431">
        <v>0</v>
      </c>
      <c r="D207" s="431">
        <v>0</v>
      </c>
      <c r="E207" s="307" t="str">
        <f t="shared" si="32"/>
        <v/>
      </c>
      <c r="F207" s="279" t="str">
        <f t="shared" si="28"/>
        <v>否</v>
      </c>
      <c r="G207" s="158" t="str">
        <f t="shared" si="29"/>
        <v>项</v>
      </c>
      <c r="H207" s="158">
        <f t="shared" si="30"/>
        <v>7</v>
      </c>
    </row>
    <row r="208" ht="36" customHeight="true" spans="1:8">
      <c r="A208" s="430">
        <v>2013404</v>
      </c>
      <c r="B208" s="297" t="s">
        <v>230</v>
      </c>
      <c r="C208" s="431">
        <v>120</v>
      </c>
      <c r="D208" s="431">
        <v>140</v>
      </c>
      <c r="E208" s="307">
        <f t="shared" si="32"/>
        <v>0.167</v>
      </c>
      <c r="F208" s="279" t="str">
        <f t="shared" si="28"/>
        <v>是</v>
      </c>
      <c r="G208" s="158" t="str">
        <f t="shared" si="29"/>
        <v>项</v>
      </c>
      <c r="H208" s="158">
        <f t="shared" si="30"/>
        <v>7</v>
      </c>
    </row>
    <row r="209" ht="36" customHeight="true" spans="1:8">
      <c r="A209" s="430">
        <v>2013405</v>
      </c>
      <c r="B209" s="297" t="s">
        <v>231</v>
      </c>
      <c r="C209" s="431">
        <v>0</v>
      </c>
      <c r="D209" s="431">
        <v>0</v>
      </c>
      <c r="E209" s="307" t="str">
        <f t="shared" si="32"/>
        <v/>
      </c>
      <c r="F209" s="279" t="str">
        <f t="shared" si="28"/>
        <v>否</v>
      </c>
      <c r="G209" s="158" t="str">
        <f t="shared" si="29"/>
        <v>项</v>
      </c>
      <c r="H209" s="158">
        <f t="shared" si="30"/>
        <v>7</v>
      </c>
    </row>
    <row r="210" ht="36" customHeight="true" spans="1:8">
      <c r="A210" s="430">
        <v>2013450</v>
      </c>
      <c r="B210" s="297" t="s">
        <v>123</v>
      </c>
      <c r="C210" s="431">
        <v>195</v>
      </c>
      <c r="D210" s="431">
        <v>194</v>
      </c>
      <c r="E210" s="307">
        <f t="shared" si="32"/>
        <v>-0.005</v>
      </c>
      <c r="F210" s="279" t="str">
        <f t="shared" si="28"/>
        <v>是</v>
      </c>
      <c r="G210" s="158" t="str">
        <f t="shared" si="29"/>
        <v>项</v>
      </c>
      <c r="H210" s="158">
        <f t="shared" si="30"/>
        <v>7</v>
      </c>
    </row>
    <row r="211" ht="36" customHeight="true" spans="1:8">
      <c r="A211" s="430">
        <v>2013499</v>
      </c>
      <c r="B211" s="297" t="s">
        <v>232</v>
      </c>
      <c r="C211" s="431">
        <v>65</v>
      </c>
      <c r="D211" s="431">
        <v>4</v>
      </c>
      <c r="E211" s="307">
        <f t="shared" si="32"/>
        <v>-0.938</v>
      </c>
      <c r="F211" s="279" t="str">
        <f t="shared" si="28"/>
        <v>是</v>
      </c>
      <c r="G211" s="158" t="str">
        <f t="shared" si="29"/>
        <v>项</v>
      </c>
      <c r="H211" s="158">
        <f t="shared" si="30"/>
        <v>7</v>
      </c>
    </row>
    <row r="212" ht="36" customHeight="true" spans="1:8">
      <c r="A212" s="428">
        <v>20135</v>
      </c>
      <c r="B212" s="295" t="s">
        <v>233</v>
      </c>
      <c r="C212" s="429">
        <v>0</v>
      </c>
      <c r="D212" s="429">
        <v>0</v>
      </c>
      <c r="E212" s="348" t="str">
        <f>IFERROR(D212/C212-1,"")</f>
        <v/>
      </c>
      <c r="F212" s="279" t="str">
        <f t="shared" si="28"/>
        <v>否</v>
      </c>
      <c r="G212" s="158" t="str">
        <f t="shared" si="29"/>
        <v>款</v>
      </c>
      <c r="H212" s="158">
        <f t="shared" si="30"/>
        <v>5</v>
      </c>
    </row>
    <row r="213" ht="36" customHeight="true" spans="1:8">
      <c r="A213" s="430">
        <v>2013501</v>
      </c>
      <c r="B213" s="297" t="s">
        <v>114</v>
      </c>
      <c r="C213" s="431">
        <v>0</v>
      </c>
      <c r="D213" s="431">
        <v>0</v>
      </c>
      <c r="E213" s="307" t="str">
        <f>IF(C213&gt;0,D213/C213-1,IF(C213&lt;0,-(D213/C213-1),""))</f>
        <v/>
      </c>
      <c r="F213" s="279" t="str">
        <f t="shared" si="28"/>
        <v>否</v>
      </c>
      <c r="G213" s="158" t="str">
        <f t="shared" si="29"/>
        <v>项</v>
      </c>
      <c r="H213" s="158">
        <f t="shared" si="30"/>
        <v>7</v>
      </c>
    </row>
    <row r="214" ht="36" customHeight="true" spans="1:8">
      <c r="A214" s="430">
        <v>2013502</v>
      </c>
      <c r="B214" s="297" t="s">
        <v>115</v>
      </c>
      <c r="C214" s="431">
        <v>0</v>
      </c>
      <c r="D214" s="431">
        <v>0</v>
      </c>
      <c r="E214" s="307" t="str">
        <f>IF(C214&gt;0,D214/C214-1,IF(C214&lt;0,-(D214/C214-1),""))</f>
        <v/>
      </c>
      <c r="F214" s="279" t="str">
        <f t="shared" si="28"/>
        <v>否</v>
      </c>
      <c r="G214" s="158" t="str">
        <f t="shared" si="29"/>
        <v>项</v>
      </c>
      <c r="H214" s="158">
        <f t="shared" si="30"/>
        <v>7</v>
      </c>
    </row>
    <row r="215" ht="36" customHeight="true" spans="1:8">
      <c r="A215" s="430">
        <v>2013503</v>
      </c>
      <c r="B215" s="297" t="s">
        <v>116</v>
      </c>
      <c r="C215" s="431">
        <v>0</v>
      </c>
      <c r="D215" s="431">
        <v>0</v>
      </c>
      <c r="E215" s="307" t="str">
        <f>IF(C215&gt;0,D215/C215-1,IF(C215&lt;0,-(D215/C215-1),""))</f>
        <v/>
      </c>
      <c r="F215" s="279" t="str">
        <f t="shared" si="28"/>
        <v>否</v>
      </c>
      <c r="G215" s="158" t="str">
        <f t="shared" si="29"/>
        <v>项</v>
      </c>
      <c r="H215" s="158">
        <f t="shared" si="30"/>
        <v>7</v>
      </c>
    </row>
    <row r="216" ht="36" customHeight="true" spans="1:8">
      <c r="A216" s="430">
        <v>2013550</v>
      </c>
      <c r="B216" s="297" t="s">
        <v>123</v>
      </c>
      <c r="C216" s="431">
        <v>0</v>
      </c>
      <c r="D216" s="431">
        <v>0</v>
      </c>
      <c r="E216" s="307" t="str">
        <f>IF(C216&gt;0,D216/C216-1,IF(C216&lt;0,-(D216/C216-1),""))</f>
        <v/>
      </c>
      <c r="F216" s="279" t="str">
        <f t="shared" si="28"/>
        <v>否</v>
      </c>
      <c r="G216" s="158" t="str">
        <f t="shared" si="29"/>
        <v>项</v>
      </c>
      <c r="H216" s="158">
        <f t="shared" si="30"/>
        <v>7</v>
      </c>
    </row>
    <row r="217" ht="36" customHeight="true" spans="1:8">
      <c r="A217" s="430">
        <v>2013599</v>
      </c>
      <c r="B217" s="297" t="s">
        <v>234</v>
      </c>
      <c r="C217" s="431">
        <v>0</v>
      </c>
      <c r="D217" s="431">
        <v>0</v>
      </c>
      <c r="E217" s="307" t="str">
        <f>IF(C217&gt;0,D217/C217-1,IF(C217&lt;0,-(D217/C217-1),""))</f>
        <v/>
      </c>
      <c r="F217" s="279" t="str">
        <f t="shared" si="28"/>
        <v>否</v>
      </c>
      <c r="G217" s="158" t="str">
        <f t="shared" si="29"/>
        <v>项</v>
      </c>
      <c r="H217" s="158">
        <f t="shared" si="30"/>
        <v>7</v>
      </c>
    </row>
    <row r="218" ht="36" customHeight="true" spans="1:8">
      <c r="A218" s="428">
        <v>20136</v>
      </c>
      <c r="B218" s="295" t="s">
        <v>235</v>
      </c>
      <c r="C218" s="429">
        <v>20</v>
      </c>
      <c r="D218" s="429">
        <v>36</v>
      </c>
      <c r="E218" s="348">
        <f>IFERROR(D218/C218-1,"")</f>
        <v>0.8</v>
      </c>
      <c r="F218" s="279" t="str">
        <f t="shared" si="28"/>
        <v>是</v>
      </c>
      <c r="G218" s="158" t="str">
        <f t="shared" si="29"/>
        <v>款</v>
      </c>
      <c r="H218" s="158">
        <f t="shared" si="30"/>
        <v>5</v>
      </c>
    </row>
    <row r="219" ht="36" customHeight="true" spans="1:8">
      <c r="A219" s="430">
        <v>2013601</v>
      </c>
      <c r="B219" s="297" t="s">
        <v>114</v>
      </c>
      <c r="C219" s="431">
        <v>0</v>
      </c>
      <c r="D219" s="431">
        <v>0</v>
      </c>
      <c r="E219" s="307" t="str">
        <f>IF(C219&gt;0,D219/C219-1,IF(C219&lt;0,-(D219/C219-1),""))</f>
        <v/>
      </c>
      <c r="F219" s="279" t="str">
        <f t="shared" si="28"/>
        <v>否</v>
      </c>
      <c r="G219" s="158" t="str">
        <f t="shared" si="29"/>
        <v>项</v>
      </c>
      <c r="H219" s="158">
        <f t="shared" si="30"/>
        <v>7</v>
      </c>
    </row>
    <row r="220" ht="36" customHeight="true" spans="1:8">
      <c r="A220" s="430">
        <v>2013602</v>
      </c>
      <c r="B220" s="297" t="s">
        <v>115</v>
      </c>
      <c r="C220" s="431">
        <v>0</v>
      </c>
      <c r="D220" s="431">
        <v>0</v>
      </c>
      <c r="E220" s="307" t="str">
        <f>IF(C220&gt;0,D220/C220-1,IF(C220&lt;0,-(D220/C220-1),""))</f>
        <v/>
      </c>
      <c r="F220" s="279" t="str">
        <f t="shared" si="28"/>
        <v>否</v>
      </c>
      <c r="G220" s="158" t="str">
        <f t="shared" si="29"/>
        <v>项</v>
      </c>
      <c r="H220" s="158">
        <f t="shared" si="30"/>
        <v>7</v>
      </c>
    </row>
    <row r="221" ht="36" customHeight="true" spans="1:8">
      <c r="A221" s="430">
        <v>2013603</v>
      </c>
      <c r="B221" s="297" t="s">
        <v>116</v>
      </c>
      <c r="C221" s="431">
        <v>0</v>
      </c>
      <c r="D221" s="431">
        <v>0</v>
      </c>
      <c r="E221" s="307" t="str">
        <f>IF(C221&gt;0,D221/C221-1,IF(C221&lt;0,-(D221/C221-1),""))</f>
        <v/>
      </c>
      <c r="F221" s="279" t="str">
        <f t="shared" si="28"/>
        <v>否</v>
      </c>
      <c r="G221" s="158" t="str">
        <f t="shared" si="29"/>
        <v>项</v>
      </c>
      <c r="H221" s="158">
        <f t="shared" si="30"/>
        <v>7</v>
      </c>
    </row>
    <row r="222" ht="36" customHeight="true" spans="1:8">
      <c r="A222" s="430">
        <v>2013650</v>
      </c>
      <c r="B222" s="297" t="s">
        <v>123</v>
      </c>
      <c r="C222" s="431">
        <v>0</v>
      </c>
      <c r="D222" s="431">
        <v>0</v>
      </c>
      <c r="E222" s="307" t="str">
        <f>IF(C222&gt;0,D222/C222-1,IF(C222&lt;0,-(D222/C222-1),""))</f>
        <v/>
      </c>
      <c r="F222" s="279" t="str">
        <f t="shared" si="28"/>
        <v>否</v>
      </c>
      <c r="G222" s="158" t="str">
        <f t="shared" si="29"/>
        <v>项</v>
      </c>
      <c r="H222" s="158">
        <f t="shared" si="30"/>
        <v>7</v>
      </c>
    </row>
    <row r="223" ht="36" customHeight="true" spans="1:8">
      <c r="A223" s="430">
        <v>2013699</v>
      </c>
      <c r="B223" s="297" t="s">
        <v>236</v>
      </c>
      <c r="C223" s="431">
        <v>20</v>
      </c>
      <c r="D223" s="431">
        <v>36</v>
      </c>
      <c r="E223" s="307">
        <f>IF(C223&gt;0,D223/C223-1,IF(C223&lt;0,-(D223/C223-1),""))</f>
        <v>0.8</v>
      </c>
      <c r="F223" s="279" t="str">
        <f t="shared" si="28"/>
        <v>是</v>
      </c>
      <c r="G223" s="158" t="str">
        <f t="shared" si="29"/>
        <v>项</v>
      </c>
      <c r="H223" s="158">
        <f t="shared" si="30"/>
        <v>7</v>
      </c>
    </row>
    <row r="224" ht="36" customHeight="true" spans="1:8">
      <c r="A224" s="428">
        <v>20137</v>
      </c>
      <c r="B224" s="295" t="s">
        <v>237</v>
      </c>
      <c r="C224" s="429">
        <v>1615</v>
      </c>
      <c r="D224" s="429">
        <v>694</v>
      </c>
      <c r="E224" s="348">
        <f>IFERROR(D224/C224-1,"")</f>
        <v>-0.57</v>
      </c>
      <c r="F224" s="279" t="str">
        <f t="shared" si="28"/>
        <v>是</v>
      </c>
      <c r="G224" s="158" t="str">
        <f t="shared" si="29"/>
        <v>款</v>
      </c>
      <c r="H224" s="158">
        <f t="shared" si="30"/>
        <v>5</v>
      </c>
    </row>
    <row r="225" ht="36" customHeight="true" spans="1:8">
      <c r="A225" s="430">
        <v>2013701</v>
      </c>
      <c r="B225" s="297" t="s">
        <v>114</v>
      </c>
      <c r="C225" s="431">
        <v>242</v>
      </c>
      <c r="D225" s="431">
        <v>235</v>
      </c>
      <c r="E225" s="307">
        <f t="shared" ref="E225:E230" si="33">IF(C225&gt;0,D225/C225-1,IF(C225&lt;0,-(D225/C225-1),""))</f>
        <v>-0.029</v>
      </c>
      <c r="F225" s="279" t="str">
        <f t="shared" si="28"/>
        <v>是</v>
      </c>
      <c r="G225" s="158" t="str">
        <f t="shared" si="29"/>
        <v>项</v>
      </c>
      <c r="H225" s="158">
        <f t="shared" si="30"/>
        <v>7</v>
      </c>
    </row>
    <row r="226" ht="36" customHeight="true" spans="1:8">
      <c r="A226" s="430">
        <v>2013702</v>
      </c>
      <c r="B226" s="297" t="s">
        <v>115</v>
      </c>
      <c r="C226" s="431">
        <v>72</v>
      </c>
      <c r="D226" s="431">
        <v>69</v>
      </c>
      <c r="E226" s="307">
        <f t="shared" si="33"/>
        <v>-0.042</v>
      </c>
      <c r="F226" s="279" t="str">
        <f t="shared" si="28"/>
        <v>是</v>
      </c>
      <c r="G226" s="158" t="str">
        <f t="shared" si="29"/>
        <v>项</v>
      </c>
      <c r="H226" s="158">
        <f t="shared" si="30"/>
        <v>7</v>
      </c>
    </row>
    <row r="227" ht="36" customHeight="true" spans="1:8">
      <c r="A227" s="430">
        <v>2013703</v>
      </c>
      <c r="B227" s="297" t="s">
        <v>116</v>
      </c>
      <c r="C227" s="431">
        <v>0</v>
      </c>
      <c r="D227" s="431">
        <v>0</v>
      </c>
      <c r="E227" s="307" t="str">
        <f t="shared" si="33"/>
        <v/>
      </c>
      <c r="F227" s="279" t="str">
        <f t="shared" si="28"/>
        <v>否</v>
      </c>
      <c r="G227" s="158" t="str">
        <f t="shared" si="29"/>
        <v>项</v>
      </c>
      <c r="H227" s="158">
        <f t="shared" si="30"/>
        <v>7</v>
      </c>
    </row>
    <row r="228" ht="36" customHeight="true" spans="1:8">
      <c r="A228" s="430">
        <v>2013704</v>
      </c>
      <c r="B228" s="297" t="s">
        <v>238</v>
      </c>
      <c r="C228" s="431">
        <v>0</v>
      </c>
      <c r="D228" s="431">
        <v>0</v>
      </c>
      <c r="E228" s="307" t="str">
        <f t="shared" si="33"/>
        <v/>
      </c>
      <c r="F228" s="279" t="str">
        <f t="shared" si="28"/>
        <v>否</v>
      </c>
      <c r="G228" s="158" t="str">
        <f t="shared" si="29"/>
        <v>项</v>
      </c>
      <c r="H228" s="158">
        <f t="shared" si="30"/>
        <v>7</v>
      </c>
    </row>
    <row r="229" ht="36" customHeight="true" spans="1:8">
      <c r="A229" s="430">
        <v>2013750</v>
      </c>
      <c r="B229" s="297" t="s">
        <v>123</v>
      </c>
      <c r="C229" s="431">
        <v>216</v>
      </c>
      <c r="D229" s="431">
        <v>325</v>
      </c>
      <c r="E229" s="307">
        <f t="shared" si="33"/>
        <v>0.505</v>
      </c>
      <c r="F229" s="279" t="str">
        <f t="shared" si="28"/>
        <v>是</v>
      </c>
      <c r="G229" s="158" t="str">
        <f t="shared" si="29"/>
        <v>项</v>
      </c>
      <c r="H229" s="158">
        <f t="shared" si="30"/>
        <v>7</v>
      </c>
    </row>
    <row r="230" ht="36" customHeight="true" spans="1:8">
      <c r="A230" s="430">
        <v>2013799</v>
      </c>
      <c r="B230" s="297" t="s">
        <v>239</v>
      </c>
      <c r="C230" s="431">
        <v>1085</v>
      </c>
      <c r="D230" s="431">
        <v>65</v>
      </c>
      <c r="E230" s="307">
        <f t="shared" si="33"/>
        <v>-0.94</v>
      </c>
      <c r="F230" s="279" t="str">
        <f t="shared" si="28"/>
        <v>是</v>
      </c>
      <c r="G230" s="158" t="str">
        <f t="shared" si="29"/>
        <v>项</v>
      </c>
      <c r="H230" s="158">
        <f t="shared" si="30"/>
        <v>7</v>
      </c>
    </row>
    <row r="231" ht="36" customHeight="true" spans="1:8">
      <c r="A231" s="428">
        <v>20138</v>
      </c>
      <c r="B231" s="295" t="s">
        <v>240</v>
      </c>
      <c r="C231" s="429">
        <v>6408</v>
      </c>
      <c r="D231" s="429">
        <v>6189</v>
      </c>
      <c r="E231" s="348">
        <f>IFERROR(D231/C231-1,"")</f>
        <v>-0.034</v>
      </c>
      <c r="F231" s="279" t="str">
        <f t="shared" si="28"/>
        <v>是</v>
      </c>
      <c r="G231" s="158" t="str">
        <f t="shared" si="29"/>
        <v>款</v>
      </c>
      <c r="H231" s="158">
        <f t="shared" si="30"/>
        <v>5</v>
      </c>
    </row>
    <row r="232" ht="36" customHeight="true" spans="1:8">
      <c r="A232" s="430">
        <v>2013801</v>
      </c>
      <c r="B232" s="297" t="s">
        <v>114</v>
      </c>
      <c r="C232" s="431">
        <v>3770</v>
      </c>
      <c r="D232" s="431">
        <v>3257</v>
      </c>
      <c r="E232" s="307">
        <f t="shared" ref="E232:E245" si="34">IF(C232&gt;0,D232/C232-1,IF(C232&lt;0,-(D232/C232-1),""))</f>
        <v>-0.136</v>
      </c>
      <c r="F232" s="279" t="str">
        <f t="shared" si="28"/>
        <v>是</v>
      </c>
      <c r="G232" s="158" t="str">
        <f t="shared" si="29"/>
        <v>项</v>
      </c>
      <c r="H232" s="158">
        <f t="shared" si="30"/>
        <v>7</v>
      </c>
    </row>
    <row r="233" ht="36" customHeight="true" spans="1:8">
      <c r="A233" s="430">
        <v>2013802</v>
      </c>
      <c r="B233" s="297" t="s">
        <v>115</v>
      </c>
      <c r="C233" s="431">
        <v>0</v>
      </c>
      <c r="D233" s="431">
        <v>0</v>
      </c>
      <c r="E233" s="307" t="str">
        <f t="shared" si="34"/>
        <v/>
      </c>
      <c r="F233" s="279" t="str">
        <f t="shared" si="28"/>
        <v>否</v>
      </c>
      <c r="G233" s="158" t="str">
        <f t="shared" si="29"/>
        <v>项</v>
      </c>
      <c r="H233" s="158">
        <f t="shared" si="30"/>
        <v>7</v>
      </c>
    </row>
    <row r="234" ht="36" customHeight="true" spans="1:8">
      <c r="A234" s="430">
        <v>2013803</v>
      </c>
      <c r="B234" s="297" t="s">
        <v>116</v>
      </c>
      <c r="C234" s="431">
        <v>0</v>
      </c>
      <c r="D234" s="431">
        <v>0</v>
      </c>
      <c r="E234" s="307" t="str">
        <f t="shared" si="34"/>
        <v/>
      </c>
      <c r="F234" s="279" t="str">
        <f t="shared" si="28"/>
        <v>否</v>
      </c>
      <c r="G234" s="158" t="str">
        <f t="shared" si="29"/>
        <v>项</v>
      </c>
      <c r="H234" s="158">
        <f t="shared" si="30"/>
        <v>7</v>
      </c>
    </row>
    <row r="235" ht="36" customHeight="true" spans="1:8">
      <c r="A235" s="430">
        <v>2013804</v>
      </c>
      <c r="B235" s="297" t="s">
        <v>241</v>
      </c>
      <c r="C235" s="431">
        <v>0</v>
      </c>
      <c r="D235" s="431">
        <v>0</v>
      </c>
      <c r="E235" s="307" t="str">
        <f t="shared" si="34"/>
        <v/>
      </c>
      <c r="F235" s="279" t="str">
        <f t="shared" si="28"/>
        <v>否</v>
      </c>
      <c r="G235" s="158" t="str">
        <f t="shared" si="29"/>
        <v>项</v>
      </c>
      <c r="H235" s="158">
        <f t="shared" si="30"/>
        <v>7</v>
      </c>
    </row>
    <row r="236" ht="36" customHeight="true" spans="1:8">
      <c r="A236" s="430">
        <v>2013805</v>
      </c>
      <c r="B236" s="297" t="s">
        <v>242</v>
      </c>
      <c r="C236" s="431">
        <v>10</v>
      </c>
      <c r="D236" s="431">
        <v>64</v>
      </c>
      <c r="E236" s="307">
        <f t="shared" si="34"/>
        <v>5.4</v>
      </c>
      <c r="F236" s="279" t="str">
        <f t="shared" si="28"/>
        <v>是</v>
      </c>
      <c r="G236" s="158" t="str">
        <f t="shared" si="29"/>
        <v>项</v>
      </c>
      <c r="H236" s="158">
        <f t="shared" si="30"/>
        <v>7</v>
      </c>
    </row>
    <row r="237" ht="36" customHeight="true" spans="1:8">
      <c r="A237" s="430">
        <v>2013808</v>
      </c>
      <c r="B237" s="297" t="s">
        <v>155</v>
      </c>
      <c r="C237" s="431">
        <v>0</v>
      </c>
      <c r="D237" s="431">
        <v>0</v>
      </c>
      <c r="E237" s="307" t="str">
        <f t="shared" si="34"/>
        <v/>
      </c>
      <c r="F237" s="279" t="str">
        <f t="shared" si="28"/>
        <v>否</v>
      </c>
      <c r="G237" s="158" t="str">
        <f t="shared" si="29"/>
        <v>项</v>
      </c>
      <c r="H237" s="158">
        <f t="shared" si="30"/>
        <v>7</v>
      </c>
    </row>
    <row r="238" ht="36" customHeight="true" spans="1:8">
      <c r="A238" s="430">
        <v>2013810</v>
      </c>
      <c r="B238" s="297" t="s">
        <v>243</v>
      </c>
      <c r="C238" s="431">
        <v>0</v>
      </c>
      <c r="D238" s="431">
        <v>0</v>
      </c>
      <c r="E238" s="307" t="str">
        <f t="shared" si="34"/>
        <v/>
      </c>
      <c r="F238" s="279" t="str">
        <f t="shared" si="28"/>
        <v>否</v>
      </c>
      <c r="G238" s="158" t="str">
        <f t="shared" si="29"/>
        <v>项</v>
      </c>
      <c r="H238" s="158">
        <f t="shared" si="30"/>
        <v>7</v>
      </c>
    </row>
    <row r="239" ht="36" customHeight="true" spans="1:8">
      <c r="A239" s="430">
        <v>2013812</v>
      </c>
      <c r="B239" s="297" t="s">
        <v>244</v>
      </c>
      <c r="C239" s="431">
        <v>26</v>
      </c>
      <c r="D239" s="431">
        <v>60</v>
      </c>
      <c r="E239" s="307">
        <f t="shared" si="34"/>
        <v>1.308</v>
      </c>
      <c r="F239" s="279" t="str">
        <f t="shared" si="28"/>
        <v>是</v>
      </c>
      <c r="G239" s="158" t="str">
        <f t="shared" si="29"/>
        <v>项</v>
      </c>
      <c r="H239" s="158">
        <f t="shared" si="30"/>
        <v>7</v>
      </c>
    </row>
    <row r="240" ht="36" customHeight="true" spans="1:8">
      <c r="A240" s="430">
        <v>2013813</v>
      </c>
      <c r="B240" s="297" t="s">
        <v>245</v>
      </c>
      <c r="C240" s="431">
        <v>0</v>
      </c>
      <c r="D240" s="431">
        <v>5</v>
      </c>
      <c r="E240" s="307" t="str">
        <f t="shared" si="34"/>
        <v/>
      </c>
      <c r="F240" s="279" t="str">
        <f t="shared" si="28"/>
        <v>是</v>
      </c>
      <c r="G240" s="158" t="str">
        <f t="shared" si="29"/>
        <v>项</v>
      </c>
      <c r="H240" s="158">
        <f t="shared" si="30"/>
        <v>7</v>
      </c>
    </row>
    <row r="241" ht="36" customHeight="true" spans="1:8">
      <c r="A241" s="430">
        <v>2013814</v>
      </c>
      <c r="B241" s="297" t="s">
        <v>246</v>
      </c>
      <c r="C241" s="431">
        <v>0</v>
      </c>
      <c r="D241" s="431">
        <v>0</v>
      </c>
      <c r="E241" s="307" t="str">
        <f t="shared" si="34"/>
        <v/>
      </c>
      <c r="F241" s="279" t="str">
        <f t="shared" si="28"/>
        <v>否</v>
      </c>
      <c r="G241" s="158" t="str">
        <f t="shared" si="29"/>
        <v>项</v>
      </c>
      <c r="H241" s="158">
        <f t="shared" si="30"/>
        <v>7</v>
      </c>
    </row>
    <row r="242" ht="36" customHeight="true" spans="1:8">
      <c r="A242" s="430">
        <v>2013815</v>
      </c>
      <c r="B242" s="297" t="s">
        <v>247</v>
      </c>
      <c r="C242" s="431">
        <v>463</v>
      </c>
      <c r="D242" s="431">
        <v>318</v>
      </c>
      <c r="E242" s="307">
        <f t="shared" si="34"/>
        <v>-0.313</v>
      </c>
      <c r="F242" s="279" t="str">
        <f t="shared" si="28"/>
        <v>是</v>
      </c>
      <c r="G242" s="158" t="str">
        <f t="shared" si="29"/>
        <v>项</v>
      </c>
      <c r="H242" s="158">
        <f t="shared" si="30"/>
        <v>7</v>
      </c>
    </row>
    <row r="243" ht="36" customHeight="true" spans="1:8">
      <c r="A243" s="430">
        <v>2013816</v>
      </c>
      <c r="B243" s="297" t="s">
        <v>248</v>
      </c>
      <c r="C243" s="431">
        <v>285</v>
      </c>
      <c r="D243" s="431">
        <v>517</v>
      </c>
      <c r="E243" s="307">
        <f t="shared" si="34"/>
        <v>0.814</v>
      </c>
      <c r="F243" s="279" t="str">
        <f t="shared" si="28"/>
        <v>是</v>
      </c>
      <c r="G243" s="158" t="str">
        <f t="shared" si="29"/>
        <v>项</v>
      </c>
      <c r="H243" s="158">
        <f t="shared" si="30"/>
        <v>7</v>
      </c>
    </row>
    <row r="244" ht="36" customHeight="true" spans="1:8">
      <c r="A244" s="430">
        <v>2013850</v>
      </c>
      <c r="B244" s="297" t="s">
        <v>123</v>
      </c>
      <c r="C244" s="431">
        <v>1854</v>
      </c>
      <c r="D244" s="431">
        <v>1827</v>
      </c>
      <c r="E244" s="307">
        <f t="shared" si="34"/>
        <v>-0.015</v>
      </c>
      <c r="F244" s="279" t="str">
        <f t="shared" si="28"/>
        <v>是</v>
      </c>
      <c r="G244" s="158" t="str">
        <f t="shared" si="29"/>
        <v>项</v>
      </c>
      <c r="H244" s="158">
        <f t="shared" si="30"/>
        <v>7</v>
      </c>
    </row>
    <row r="245" ht="36" customHeight="true" spans="1:8">
      <c r="A245" s="430">
        <v>2013899</v>
      </c>
      <c r="B245" s="297" t="s">
        <v>249</v>
      </c>
      <c r="C245" s="431">
        <v>0</v>
      </c>
      <c r="D245" s="431">
        <v>141</v>
      </c>
      <c r="E245" s="307" t="str">
        <f t="shared" si="34"/>
        <v/>
      </c>
      <c r="F245" s="279" t="str">
        <f t="shared" si="28"/>
        <v>是</v>
      </c>
      <c r="G245" s="158" t="str">
        <f t="shared" si="29"/>
        <v>项</v>
      </c>
      <c r="H245" s="158">
        <f t="shared" si="30"/>
        <v>7</v>
      </c>
    </row>
    <row r="246" ht="36" customHeight="true" spans="1:8">
      <c r="A246" s="428">
        <v>20199</v>
      </c>
      <c r="B246" s="295" t="s">
        <v>250</v>
      </c>
      <c r="C246" s="429">
        <v>5235</v>
      </c>
      <c r="D246" s="429">
        <v>13281</v>
      </c>
      <c r="E246" s="348">
        <f>IFERROR(D246/C246-1,"")</f>
        <v>1.537</v>
      </c>
      <c r="F246" s="279" t="str">
        <f t="shared" si="28"/>
        <v>是</v>
      </c>
      <c r="G246" s="158" t="str">
        <f t="shared" si="29"/>
        <v>款</v>
      </c>
      <c r="H246" s="158">
        <f t="shared" si="30"/>
        <v>5</v>
      </c>
    </row>
    <row r="247" ht="36" customHeight="true" spans="1:8">
      <c r="A247" s="430">
        <v>2019901</v>
      </c>
      <c r="B247" s="297" t="s">
        <v>251</v>
      </c>
      <c r="C247" s="431">
        <v>0</v>
      </c>
      <c r="D247" s="431">
        <v>0</v>
      </c>
      <c r="E247" s="307" t="str">
        <f>IF(C247&gt;0,D247/C247-1,IF(C247&lt;0,-(D247/C247-1),""))</f>
        <v/>
      </c>
      <c r="F247" s="279" t="str">
        <f t="shared" si="28"/>
        <v>否</v>
      </c>
      <c r="G247" s="158" t="str">
        <f t="shared" si="29"/>
        <v>项</v>
      </c>
      <c r="H247" s="158">
        <f t="shared" si="30"/>
        <v>7</v>
      </c>
    </row>
    <row r="248" ht="36" customHeight="true" spans="1:8">
      <c r="A248" s="430">
        <v>2019999</v>
      </c>
      <c r="B248" s="297" t="s">
        <v>252</v>
      </c>
      <c r="C248" s="431">
        <v>5235</v>
      </c>
      <c r="D248" s="431">
        <v>13281</v>
      </c>
      <c r="E248" s="307">
        <f>IF(C248&gt;0,D248/C248-1,IF(C248&lt;0,-(D248/C248-1),""))</f>
        <v>1.537</v>
      </c>
      <c r="F248" s="279" t="str">
        <f t="shared" si="28"/>
        <v>是</v>
      </c>
      <c r="G248" s="158" t="str">
        <f t="shared" si="29"/>
        <v>项</v>
      </c>
      <c r="H248" s="158">
        <f t="shared" si="30"/>
        <v>7</v>
      </c>
    </row>
    <row r="249" ht="36" customHeight="true" spans="1:8">
      <c r="A249" s="435" t="s">
        <v>253</v>
      </c>
      <c r="B249" s="436" t="s">
        <v>254</v>
      </c>
      <c r="C249" s="429">
        <v>0</v>
      </c>
      <c r="D249" s="429">
        <v>0</v>
      </c>
      <c r="E249" s="348" t="str">
        <f t="shared" ref="E249:E254" si="35">IFERROR(D249/C249-1,"")</f>
        <v/>
      </c>
      <c r="F249" s="279" t="str">
        <f t="shared" si="28"/>
        <v>否</v>
      </c>
      <c r="G249" s="158" t="str">
        <f t="shared" si="29"/>
        <v>项</v>
      </c>
      <c r="H249" s="158">
        <f t="shared" si="30"/>
        <v>4</v>
      </c>
    </row>
    <row r="250" ht="36" customHeight="true" spans="1:8">
      <c r="A250" s="428">
        <v>202</v>
      </c>
      <c r="B250" s="295" t="s">
        <v>72</v>
      </c>
      <c r="C250" s="429">
        <v>0</v>
      </c>
      <c r="D250" s="429">
        <v>0</v>
      </c>
      <c r="E250" s="348" t="str">
        <f t="shared" si="35"/>
        <v/>
      </c>
      <c r="F250" s="279" t="str">
        <f t="shared" si="28"/>
        <v>是</v>
      </c>
      <c r="G250" s="158" t="str">
        <f t="shared" si="29"/>
        <v>类</v>
      </c>
      <c r="H250" s="158">
        <f t="shared" si="30"/>
        <v>3</v>
      </c>
    </row>
    <row r="251" ht="36" customHeight="true" spans="1:8">
      <c r="A251" s="428">
        <v>20205</v>
      </c>
      <c r="B251" s="295" t="s">
        <v>255</v>
      </c>
      <c r="C251" s="429">
        <v>0</v>
      </c>
      <c r="D251" s="429">
        <v>0</v>
      </c>
      <c r="E251" s="348" t="str">
        <f t="shared" si="35"/>
        <v/>
      </c>
      <c r="F251" s="279" t="str">
        <f t="shared" si="28"/>
        <v>否</v>
      </c>
      <c r="G251" s="158" t="str">
        <f t="shared" si="29"/>
        <v>款</v>
      </c>
      <c r="H251" s="158">
        <f t="shared" si="30"/>
        <v>5</v>
      </c>
    </row>
    <row r="252" ht="36" customHeight="true" spans="1:8">
      <c r="A252" s="428">
        <v>20299</v>
      </c>
      <c r="B252" s="295" t="s">
        <v>256</v>
      </c>
      <c r="C252" s="429" t="s">
        <v>108</v>
      </c>
      <c r="D252" s="429">
        <v>0</v>
      </c>
      <c r="E252" s="348" t="str">
        <f t="shared" si="35"/>
        <v/>
      </c>
      <c r="F252" s="279" t="str">
        <f t="shared" si="28"/>
        <v>否</v>
      </c>
      <c r="G252" s="158" t="str">
        <f t="shared" si="29"/>
        <v>款</v>
      </c>
      <c r="H252" s="158">
        <f t="shared" si="30"/>
        <v>5</v>
      </c>
    </row>
    <row r="253" ht="36" customHeight="true" spans="1:8">
      <c r="A253" s="428">
        <v>203</v>
      </c>
      <c r="B253" s="295" t="s">
        <v>73</v>
      </c>
      <c r="C253" s="429">
        <v>1160</v>
      </c>
      <c r="D253" s="429">
        <v>1358</v>
      </c>
      <c r="E253" s="348">
        <f t="shared" si="35"/>
        <v>0.171</v>
      </c>
      <c r="F253" s="279" t="str">
        <f t="shared" si="28"/>
        <v>是</v>
      </c>
      <c r="G253" s="158" t="str">
        <f t="shared" si="29"/>
        <v>类</v>
      </c>
      <c r="H253" s="158">
        <f t="shared" si="30"/>
        <v>3</v>
      </c>
    </row>
    <row r="254" ht="36" customHeight="true" spans="1:8">
      <c r="A254" s="437">
        <v>20301</v>
      </c>
      <c r="B254" s="295" t="s">
        <v>257</v>
      </c>
      <c r="C254" s="429">
        <v>134</v>
      </c>
      <c r="D254" s="429">
        <v>0</v>
      </c>
      <c r="E254" s="348">
        <f t="shared" si="35"/>
        <v>-1</v>
      </c>
      <c r="F254" s="279" t="str">
        <f t="shared" si="28"/>
        <v>是</v>
      </c>
      <c r="G254" s="158" t="str">
        <f t="shared" si="29"/>
        <v>款</v>
      </c>
      <c r="H254" s="158">
        <f t="shared" si="30"/>
        <v>5</v>
      </c>
    </row>
    <row r="255" ht="36" customHeight="true" spans="1:8">
      <c r="A255" s="438">
        <v>2030101</v>
      </c>
      <c r="B255" s="297" t="s">
        <v>258</v>
      </c>
      <c r="C255" s="431">
        <v>134</v>
      </c>
      <c r="D255" s="431">
        <v>0</v>
      </c>
      <c r="E255" s="307">
        <f>IF(C255&gt;0,D255/C255-1,IF(C255&lt;0,-(D255/C255-1),""))</f>
        <v>-1</v>
      </c>
      <c r="F255" s="279" t="str">
        <f t="shared" si="28"/>
        <v>是</v>
      </c>
      <c r="G255" s="158" t="str">
        <f t="shared" si="29"/>
        <v>项</v>
      </c>
      <c r="H255" s="158">
        <f t="shared" si="30"/>
        <v>7</v>
      </c>
    </row>
    <row r="256" ht="36" customHeight="true" spans="1:8">
      <c r="A256" s="437">
        <v>20304</v>
      </c>
      <c r="B256" s="295" t="s">
        <v>259</v>
      </c>
      <c r="C256" s="429">
        <v>0</v>
      </c>
      <c r="D256" s="429">
        <v>0</v>
      </c>
      <c r="E256" s="348" t="str">
        <f>IFERROR(D256/C256-1,"")</f>
        <v/>
      </c>
      <c r="F256" s="279" t="str">
        <f t="shared" si="28"/>
        <v>否</v>
      </c>
      <c r="G256" s="158" t="str">
        <f t="shared" si="29"/>
        <v>款</v>
      </c>
      <c r="H256" s="158">
        <f t="shared" si="30"/>
        <v>5</v>
      </c>
    </row>
    <row r="257" ht="36" customHeight="true" spans="1:8">
      <c r="A257" s="438">
        <v>2030401</v>
      </c>
      <c r="B257" s="297" t="s">
        <v>260</v>
      </c>
      <c r="C257" s="431">
        <v>0</v>
      </c>
      <c r="D257" s="431">
        <v>0</v>
      </c>
      <c r="E257" s="307" t="str">
        <f>IF(C257&gt;0,D257/C257-1,IF(C257&lt;0,-(D257/C257-1),""))</f>
        <v/>
      </c>
      <c r="F257" s="279" t="str">
        <f t="shared" si="28"/>
        <v>否</v>
      </c>
      <c r="G257" s="158" t="str">
        <f t="shared" si="29"/>
        <v>项</v>
      </c>
      <c r="H257" s="158">
        <f t="shared" si="30"/>
        <v>7</v>
      </c>
    </row>
    <row r="258" ht="36" customHeight="true" spans="1:8">
      <c r="A258" s="437">
        <v>20305</v>
      </c>
      <c r="B258" s="295" t="s">
        <v>261</v>
      </c>
      <c r="C258" s="429">
        <v>0</v>
      </c>
      <c r="D258" s="429">
        <v>0</v>
      </c>
      <c r="E258" s="348" t="str">
        <f>IFERROR(D258/C258-1,"")</f>
        <v/>
      </c>
      <c r="F258" s="279" t="str">
        <f t="shared" si="28"/>
        <v>否</v>
      </c>
      <c r="G258" s="158" t="str">
        <f t="shared" si="29"/>
        <v>款</v>
      </c>
      <c r="H258" s="158">
        <f t="shared" si="30"/>
        <v>5</v>
      </c>
    </row>
    <row r="259" ht="36" customHeight="true" spans="1:8">
      <c r="A259" s="438">
        <v>2030501</v>
      </c>
      <c r="B259" s="297" t="s">
        <v>262</v>
      </c>
      <c r="C259" s="431">
        <v>0</v>
      </c>
      <c r="D259" s="431">
        <v>0</v>
      </c>
      <c r="E259" s="307" t="str">
        <f>IF(C259&gt;0,D259/C259-1,IF(C259&lt;0,-(D259/C259-1),""))</f>
        <v/>
      </c>
      <c r="F259" s="279" t="str">
        <f t="shared" si="28"/>
        <v>否</v>
      </c>
      <c r="G259" s="158" t="str">
        <f t="shared" si="29"/>
        <v>项</v>
      </c>
      <c r="H259" s="158">
        <f t="shared" si="30"/>
        <v>7</v>
      </c>
    </row>
    <row r="260" ht="36" customHeight="true" spans="1:8">
      <c r="A260" s="428">
        <v>20306</v>
      </c>
      <c r="B260" s="295" t="s">
        <v>263</v>
      </c>
      <c r="C260" s="429">
        <v>1026</v>
      </c>
      <c r="D260" s="429">
        <v>1358</v>
      </c>
      <c r="E260" s="348">
        <f>IFERROR(D260/C260-1,"")</f>
        <v>0.324</v>
      </c>
      <c r="F260" s="279" t="str">
        <f t="shared" ref="F260:F323" si="36">IF(LEN(A260)=3,"是",IF(B260&lt;&gt;"",IF(SUM(C260:D260)&lt;&gt;0,"是","否"),"是"))</f>
        <v>是</v>
      </c>
      <c r="G260" s="158" t="str">
        <f t="shared" ref="G260:G323" si="37">IF(LEN(A260)=3,"类",IF(LEN(A260)=5,"款","项"))</f>
        <v>款</v>
      </c>
      <c r="H260" s="158">
        <f t="shared" si="30"/>
        <v>5</v>
      </c>
    </row>
    <row r="261" ht="36" customHeight="true" spans="1:8">
      <c r="A261" s="430">
        <v>2030601</v>
      </c>
      <c r="B261" s="297" t="s">
        <v>264</v>
      </c>
      <c r="C261" s="431">
        <v>7</v>
      </c>
      <c r="D261" s="431">
        <v>45</v>
      </c>
      <c r="E261" s="307">
        <f t="shared" ref="E261:E269" si="38">IF(C261&gt;0,D261/C261-1,IF(C261&lt;0,-(D261/C261-1),""))</f>
        <v>5.429</v>
      </c>
      <c r="F261" s="279" t="str">
        <f t="shared" si="36"/>
        <v>是</v>
      </c>
      <c r="G261" s="158" t="str">
        <f t="shared" si="37"/>
        <v>项</v>
      </c>
      <c r="H261" s="158">
        <f t="shared" ref="H261:H324" si="39">LEN(A261)</f>
        <v>7</v>
      </c>
    </row>
    <row r="262" ht="36" customHeight="true" spans="1:8">
      <c r="A262" s="430">
        <v>2030602</v>
      </c>
      <c r="B262" s="297" t="s">
        <v>265</v>
      </c>
      <c r="C262" s="431">
        <v>0</v>
      </c>
      <c r="D262" s="431">
        <v>0</v>
      </c>
      <c r="E262" s="307" t="str">
        <f t="shared" si="38"/>
        <v/>
      </c>
      <c r="F262" s="279" t="str">
        <f t="shared" si="36"/>
        <v>否</v>
      </c>
      <c r="G262" s="158" t="str">
        <f t="shared" si="37"/>
        <v>项</v>
      </c>
      <c r="H262" s="158">
        <f t="shared" si="39"/>
        <v>7</v>
      </c>
    </row>
    <row r="263" ht="36" customHeight="true" spans="1:8">
      <c r="A263" s="430">
        <v>2030603</v>
      </c>
      <c r="B263" s="297" t="s">
        <v>266</v>
      </c>
      <c r="C263" s="431">
        <v>200</v>
      </c>
      <c r="D263" s="431">
        <v>600</v>
      </c>
      <c r="E263" s="307">
        <f t="shared" si="38"/>
        <v>2</v>
      </c>
      <c r="F263" s="279" t="str">
        <f t="shared" si="36"/>
        <v>是</v>
      </c>
      <c r="G263" s="158" t="str">
        <f t="shared" si="37"/>
        <v>项</v>
      </c>
      <c r="H263" s="158">
        <f t="shared" si="39"/>
        <v>7</v>
      </c>
    </row>
    <row r="264" ht="36" customHeight="true" spans="1:8">
      <c r="A264" s="430">
        <v>2030604</v>
      </c>
      <c r="B264" s="297" t="s">
        <v>267</v>
      </c>
      <c r="C264" s="431">
        <v>0</v>
      </c>
      <c r="D264" s="431">
        <v>0</v>
      </c>
      <c r="E264" s="307" t="str">
        <f t="shared" si="38"/>
        <v/>
      </c>
      <c r="F264" s="279" t="str">
        <f t="shared" si="36"/>
        <v>否</v>
      </c>
      <c r="G264" s="158" t="str">
        <f t="shared" si="37"/>
        <v>项</v>
      </c>
      <c r="H264" s="158">
        <f t="shared" si="39"/>
        <v>7</v>
      </c>
    </row>
    <row r="265" ht="36" customHeight="true" spans="1:8">
      <c r="A265" s="430">
        <v>2030605</v>
      </c>
      <c r="B265" s="297" t="s">
        <v>268</v>
      </c>
      <c r="C265" s="431">
        <v>11</v>
      </c>
      <c r="D265" s="431">
        <v>0</v>
      </c>
      <c r="E265" s="307">
        <f t="shared" si="38"/>
        <v>-1</v>
      </c>
      <c r="F265" s="279" t="str">
        <f t="shared" si="36"/>
        <v>是</v>
      </c>
      <c r="G265" s="158" t="str">
        <f t="shared" si="37"/>
        <v>项</v>
      </c>
      <c r="H265" s="158">
        <f t="shared" si="39"/>
        <v>7</v>
      </c>
    </row>
    <row r="266" ht="36" customHeight="true" spans="1:8">
      <c r="A266" s="430">
        <v>2030606</v>
      </c>
      <c r="B266" s="297" t="s">
        <v>269</v>
      </c>
      <c r="C266" s="431">
        <v>112</v>
      </c>
      <c r="D266" s="431">
        <v>0</v>
      </c>
      <c r="E266" s="307">
        <f t="shared" si="38"/>
        <v>-1</v>
      </c>
      <c r="F266" s="279" t="str">
        <f t="shared" si="36"/>
        <v>是</v>
      </c>
      <c r="G266" s="158" t="str">
        <f t="shared" si="37"/>
        <v>项</v>
      </c>
      <c r="H266" s="158">
        <f t="shared" si="39"/>
        <v>7</v>
      </c>
    </row>
    <row r="267" ht="36" customHeight="true" spans="1:8">
      <c r="A267" s="430">
        <v>2030607</v>
      </c>
      <c r="B267" s="297" t="s">
        <v>270</v>
      </c>
      <c r="C267" s="431">
        <v>532</v>
      </c>
      <c r="D267" s="431">
        <v>528</v>
      </c>
      <c r="E267" s="307">
        <f t="shared" si="38"/>
        <v>-0.008</v>
      </c>
      <c r="F267" s="279" t="str">
        <f t="shared" si="36"/>
        <v>是</v>
      </c>
      <c r="G267" s="158" t="str">
        <f t="shared" si="37"/>
        <v>项</v>
      </c>
      <c r="H267" s="158">
        <f t="shared" si="39"/>
        <v>7</v>
      </c>
    </row>
    <row r="268" ht="36" customHeight="true" spans="1:8">
      <c r="A268" s="430">
        <v>2030608</v>
      </c>
      <c r="B268" s="297" t="s">
        <v>271</v>
      </c>
      <c r="C268" s="431">
        <v>0</v>
      </c>
      <c r="D268" s="431">
        <v>0</v>
      </c>
      <c r="E268" s="307" t="str">
        <f t="shared" si="38"/>
        <v/>
      </c>
      <c r="F268" s="279" t="str">
        <f t="shared" si="36"/>
        <v>否</v>
      </c>
      <c r="G268" s="158" t="str">
        <f t="shared" si="37"/>
        <v>项</v>
      </c>
      <c r="H268" s="158">
        <f t="shared" si="39"/>
        <v>7</v>
      </c>
    </row>
    <row r="269" ht="36" customHeight="true" spans="1:8">
      <c r="A269" s="430">
        <v>2030699</v>
      </c>
      <c r="B269" s="297" t="s">
        <v>272</v>
      </c>
      <c r="C269" s="431">
        <v>164</v>
      </c>
      <c r="D269" s="431">
        <v>185</v>
      </c>
      <c r="E269" s="307">
        <f t="shared" si="38"/>
        <v>0.128</v>
      </c>
      <c r="F269" s="279" t="str">
        <f t="shared" si="36"/>
        <v>是</v>
      </c>
      <c r="G269" s="158" t="str">
        <f t="shared" si="37"/>
        <v>项</v>
      </c>
      <c r="H269" s="158">
        <f t="shared" si="39"/>
        <v>7</v>
      </c>
    </row>
    <row r="270" ht="36" customHeight="true" spans="1:8">
      <c r="A270" s="428">
        <v>20399</v>
      </c>
      <c r="B270" s="295" t="s">
        <v>273</v>
      </c>
      <c r="C270" s="429">
        <v>0</v>
      </c>
      <c r="D270" s="429">
        <v>0</v>
      </c>
      <c r="E270" s="348" t="str">
        <f>IFERROR(D270/C270-1,"")</f>
        <v/>
      </c>
      <c r="F270" s="279" t="str">
        <f t="shared" si="36"/>
        <v>否</v>
      </c>
      <c r="G270" s="158" t="str">
        <f t="shared" si="37"/>
        <v>款</v>
      </c>
      <c r="H270" s="158">
        <f t="shared" si="39"/>
        <v>5</v>
      </c>
    </row>
    <row r="271" ht="36" customHeight="true" spans="1:8">
      <c r="A271" s="438">
        <v>2039999</v>
      </c>
      <c r="B271" s="297" t="s">
        <v>274</v>
      </c>
      <c r="C271" s="431">
        <v>0</v>
      </c>
      <c r="D271" s="431">
        <v>0</v>
      </c>
      <c r="E271" s="307" t="str">
        <f>IF(C271&gt;0,D271/C271-1,IF(C271&lt;0,-(D271/C271-1),""))</f>
        <v/>
      </c>
      <c r="F271" s="279" t="str">
        <f t="shared" si="36"/>
        <v>否</v>
      </c>
      <c r="G271" s="158" t="str">
        <f t="shared" si="37"/>
        <v>项</v>
      </c>
      <c r="H271" s="158">
        <f t="shared" si="39"/>
        <v>7</v>
      </c>
    </row>
    <row r="272" ht="36" customHeight="true" spans="1:8">
      <c r="A272" s="435" t="s">
        <v>275</v>
      </c>
      <c r="B272" s="436" t="s">
        <v>254</v>
      </c>
      <c r="C272" s="429" t="s">
        <v>108</v>
      </c>
      <c r="D272" s="429">
        <v>0</v>
      </c>
      <c r="E272" s="348" t="str">
        <f>IFERROR(D272/C272-1,"")</f>
        <v/>
      </c>
      <c r="F272" s="279" t="str">
        <f t="shared" si="36"/>
        <v>否</v>
      </c>
      <c r="G272" s="158" t="str">
        <f t="shared" si="37"/>
        <v>项</v>
      </c>
      <c r="H272" s="158">
        <f t="shared" si="39"/>
        <v>4</v>
      </c>
    </row>
    <row r="273" ht="36" customHeight="true" spans="1:8">
      <c r="A273" s="428">
        <v>204</v>
      </c>
      <c r="B273" s="295" t="s">
        <v>74</v>
      </c>
      <c r="C273" s="429">
        <v>38187</v>
      </c>
      <c r="D273" s="429">
        <v>41721</v>
      </c>
      <c r="E273" s="348">
        <f>IFERROR(D273/C273-1,"")</f>
        <v>0.093</v>
      </c>
      <c r="F273" s="279" t="str">
        <f t="shared" si="36"/>
        <v>是</v>
      </c>
      <c r="G273" s="158" t="str">
        <f t="shared" si="37"/>
        <v>类</v>
      </c>
      <c r="H273" s="158">
        <f t="shared" si="39"/>
        <v>3</v>
      </c>
    </row>
    <row r="274" ht="36" customHeight="true" spans="1:8">
      <c r="A274" s="428">
        <v>20401</v>
      </c>
      <c r="B274" s="295" t="s">
        <v>276</v>
      </c>
      <c r="C274" s="429">
        <v>187</v>
      </c>
      <c r="D274" s="429">
        <v>0</v>
      </c>
      <c r="E274" s="348">
        <f>IFERROR(D274/C274-1,"")</f>
        <v>-1</v>
      </c>
      <c r="F274" s="279" t="str">
        <f t="shared" si="36"/>
        <v>是</v>
      </c>
      <c r="G274" s="158" t="str">
        <f t="shared" si="37"/>
        <v>款</v>
      </c>
      <c r="H274" s="158">
        <f t="shared" si="39"/>
        <v>5</v>
      </c>
    </row>
    <row r="275" ht="36" customHeight="true" spans="1:8">
      <c r="A275" s="430">
        <v>2040101</v>
      </c>
      <c r="B275" s="297" t="s">
        <v>277</v>
      </c>
      <c r="C275" s="431">
        <v>187</v>
      </c>
      <c r="D275" s="431">
        <v>0</v>
      </c>
      <c r="E275" s="307">
        <f>IF(C275&gt;0,D275/C275-1,IF(C275&lt;0,-(D275/C275-1),""))</f>
        <v>-1</v>
      </c>
      <c r="F275" s="279" t="str">
        <f t="shared" si="36"/>
        <v>是</v>
      </c>
      <c r="G275" s="158" t="str">
        <f t="shared" si="37"/>
        <v>项</v>
      </c>
      <c r="H275" s="158">
        <f t="shared" si="39"/>
        <v>7</v>
      </c>
    </row>
    <row r="276" ht="36" customHeight="true" spans="1:8">
      <c r="A276" s="430">
        <v>2040199</v>
      </c>
      <c r="B276" s="297" t="s">
        <v>278</v>
      </c>
      <c r="C276" s="431">
        <v>0</v>
      </c>
      <c r="D276" s="431">
        <v>0</v>
      </c>
      <c r="E276" s="307" t="str">
        <f>IF(C276&gt;0,D276/C276-1,IF(C276&lt;0,-(D276/C276-1),""))</f>
        <v/>
      </c>
      <c r="F276" s="279" t="str">
        <f t="shared" si="36"/>
        <v>否</v>
      </c>
      <c r="G276" s="158" t="str">
        <f t="shared" si="37"/>
        <v>项</v>
      </c>
      <c r="H276" s="158">
        <f t="shared" si="39"/>
        <v>7</v>
      </c>
    </row>
    <row r="277" ht="36" customHeight="true" spans="1:8">
      <c r="A277" s="428">
        <v>20402</v>
      </c>
      <c r="B277" s="295" t="s">
        <v>279</v>
      </c>
      <c r="C277" s="429">
        <v>35799</v>
      </c>
      <c r="D277" s="429">
        <v>39443</v>
      </c>
      <c r="E277" s="348">
        <f>IFERROR(D277/C277-1,"")</f>
        <v>0.102</v>
      </c>
      <c r="F277" s="279" t="str">
        <f t="shared" si="36"/>
        <v>是</v>
      </c>
      <c r="G277" s="158" t="str">
        <f t="shared" si="37"/>
        <v>款</v>
      </c>
      <c r="H277" s="158">
        <f t="shared" si="39"/>
        <v>5</v>
      </c>
    </row>
    <row r="278" ht="36" customHeight="true" spans="1:8">
      <c r="A278" s="430">
        <v>2040201</v>
      </c>
      <c r="B278" s="297" t="s">
        <v>114</v>
      </c>
      <c r="C278" s="431">
        <v>21244</v>
      </c>
      <c r="D278" s="431">
        <v>18769</v>
      </c>
      <c r="E278" s="307">
        <f t="shared" ref="E278:E287" si="40">IF(C278&gt;0,D278/C278-1,IF(C278&lt;0,-(D278/C278-1),""))</f>
        <v>-0.117</v>
      </c>
      <c r="F278" s="279" t="str">
        <f t="shared" si="36"/>
        <v>是</v>
      </c>
      <c r="G278" s="158" t="str">
        <f t="shared" si="37"/>
        <v>项</v>
      </c>
      <c r="H278" s="158">
        <f t="shared" si="39"/>
        <v>7</v>
      </c>
    </row>
    <row r="279" ht="36" customHeight="true" spans="1:8">
      <c r="A279" s="430">
        <v>2040202</v>
      </c>
      <c r="B279" s="297" t="s">
        <v>115</v>
      </c>
      <c r="C279" s="431">
        <v>5989</v>
      </c>
      <c r="D279" s="431">
        <v>5436</v>
      </c>
      <c r="E279" s="307">
        <f t="shared" si="40"/>
        <v>-0.092</v>
      </c>
      <c r="F279" s="279" t="str">
        <f t="shared" si="36"/>
        <v>是</v>
      </c>
      <c r="G279" s="158" t="str">
        <f t="shared" si="37"/>
        <v>项</v>
      </c>
      <c r="H279" s="158">
        <f t="shared" si="39"/>
        <v>7</v>
      </c>
    </row>
    <row r="280" ht="36" customHeight="true" spans="1:8">
      <c r="A280" s="430">
        <v>2040203</v>
      </c>
      <c r="B280" s="297" t="s">
        <v>116</v>
      </c>
      <c r="C280" s="431">
        <v>0</v>
      </c>
      <c r="D280" s="431">
        <v>0</v>
      </c>
      <c r="E280" s="307" t="str">
        <f t="shared" si="40"/>
        <v/>
      </c>
      <c r="F280" s="279" t="str">
        <f t="shared" si="36"/>
        <v>否</v>
      </c>
      <c r="G280" s="158" t="str">
        <f t="shared" si="37"/>
        <v>项</v>
      </c>
      <c r="H280" s="158">
        <f t="shared" si="39"/>
        <v>7</v>
      </c>
    </row>
    <row r="281" ht="36" customHeight="true" spans="1:8">
      <c r="A281" s="430">
        <v>2040219</v>
      </c>
      <c r="B281" s="297" t="s">
        <v>155</v>
      </c>
      <c r="C281" s="431">
        <v>2904</v>
      </c>
      <c r="D281" s="431">
        <v>3980</v>
      </c>
      <c r="E281" s="307">
        <f t="shared" si="40"/>
        <v>0.371</v>
      </c>
      <c r="F281" s="279" t="str">
        <f t="shared" si="36"/>
        <v>是</v>
      </c>
      <c r="G281" s="158" t="str">
        <f t="shared" si="37"/>
        <v>项</v>
      </c>
      <c r="H281" s="158">
        <f t="shared" si="39"/>
        <v>7</v>
      </c>
    </row>
    <row r="282" ht="36" customHeight="true" spans="1:8">
      <c r="A282" s="430">
        <v>2040220</v>
      </c>
      <c r="B282" s="297" t="s">
        <v>280</v>
      </c>
      <c r="C282" s="431">
        <v>462</v>
      </c>
      <c r="D282" s="431">
        <v>9813</v>
      </c>
      <c r="E282" s="307">
        <f t="shared" si="40"/>
        <v>20.24</v>
      </c>
      <c r="F282" s="279" t="str">
        <f t="shared" si="36"/>
        <v>是</v>
      </c>
      <c r="G282" s="158" t="str">
        <f t="shared" si="37"/>
        <v>项</v>
      </c>
      <c r="H282" s="158">
        <f t="shared" si="39"/>
        <v>7</v>
      </c>
    </row>
    <row r="283" ht="36" customHeight="true" spans="1:8">
      <c r="A283" s="430">
        <v>2040221</v>
      </c>
      <c r="B283" s="297" t="s">
        <v>281</v>
      </c>
      <c r="C283" s="431">
        <v>1340</v>
      </c>
      <c r="D283" s="431">
        <v>940</v>
      </c>
      <c r="E283" s="307">
        <f t="shared" si="40"/>
        <v>-0.299</v>
      </c>
      <c r="F283" s="279" t="str">
        <f t="shared" si="36"/>
        <v>是</v>
      </c>
      <c r="G283" s="158" t="str">
        <f t="shared" si="37"/>
        <v>项</v>
      </c>
      <c r="H283" s="158">
        <f t="shared" si="39"/>
        <v>7</v>
      </c>
    </row>
    <row r="284" ht="36" customHeight="true" spans="1:8">
      <c r="A284" s="430">
        <v>2040222</v>
      </c>
      <c r="B284" s="297" t="s">
        <v>282</v>
      </c>
      <c r="C284" s="431">
        <v>0</v>
      </c>
      <c r="D284" s="431">
        <v>0</v>
      </c>
      <c r="E284" s="307" t="str">
        <f t="shared" si="40"/>
        <v/>
      </c>
      <c r="F284" s="279" t="str">
        <f t="shared" si="36"/>
        <v>否</v>
      </c>
      <c r="G284" s="158" t="str">
        <f t="shared" si="37"/>
        <v>项</v>
      </c>
      <c r="H284" s="158">
        <f t="shared" si="39"/>
        <v>7</v>
      </c>
    </row>
    <row r="285" ht="36" customHeight="true" spans="1:8">
      <c r="A285" s="430">
        <v>2040223</v>
      </c>
      <c r="B285" s="297" t="s">
        <v>283</v>
      </c>
      <c r="C285" s="431">
        <v>0</v>
      </c>
      <c r="D285" s="431">
        <v>0</v>
      </c>
      <c r="E285" s="307" t="str">
        <f t="shared" si="40"/>
        <v/>
      </c>
      <c r="F285" s="279" t="str">
        <f t="shared" si="36"/>
        <v>否</v>
      </c>
      <c r="G285" s="158" t="str">
        <f t="shared" si="37"/>
        <v>项</v>
      </c>
      <c r="H285" s="158">
        <f t="shared" si="39"/>
        <v>7</v>
      </c>
    </row>
    <row r="286" ht="36" customHeight="true" spans="1:8">
      <c r="A286" s="430">
        <v>2040250</v>
      </c>
      <c r="B286" s="297" t="s">
        <v>123</v>
      </c>
      <c r="C286" s="431">
        <v>44</v>
      </c>
      <c r="D286" s="431">
        <v>33</v>
      </c>
      <c r="E286" s="307">
        <f t="shared" si="40"/>
        <v>-0.25</v>
      </c>
      <c r="F286" s="279" t="str">
        <f t="shared" si="36"/>
        <v>是</v>
      </c>
      <c r="G286" s="158" t="str">
        <f t="shared" si="37"/>
        <v>项</v>
      </c>
      <c r="H286" s="158">
        <f t="shared" si="39"/>
        <v>7</v>
      </c>
    </row>
    <row r="287" ht="36" customHeight="true" spans="1:8">
      <c r="A287" s="430">
        <v>2040299</v>
      </c>
      <c r="B287" s="297" t="s">
        <v>284</v>
      </c>
      <c r="C287" s="431">
        <v>3816</v>
      </c>
      <c r="D287" s="431">
        <v>472</v>
      </c>
      <c r="E287" s="307">
        <f t="shared" si="40"/>
        <v>-0.876</v>
      </c>
      <c r="F287" s="279" t="str">
        <f t="shared" si="36"/>
        <v>是</v>
      </c>
      <c r="G287" s="158" t="str">
        <f t="shared" si="37"/>
        <v>项</v>
      </c>
      <c r="H287" s="158">
        <f t="shared" si="39"/>
        <v>7</v>
      </c>
    </row>
    <row r="288" ht="36" customHeight="true" spans="1:8">
      <c r="A288" s="428">
        <v>20403</v>
      </c>
      <c r="B288" s="295" t="s">
        <v>285</v>
      </c>
      <c r="C288" s="429">
        <v>97</v>
      </c>
      <c r="D288" s="429">
        <v>92</v>
      </c>
      <c r="E288" s="348">
        <f>IFERROR(D288/C288-1,"")</f>
        <v>-0.052</v>
      </c>
      <c r="F288" s="279" t="str">
        <f t="shared" si="36"/>
        <v>是</v>
      </c>
      <c r="G288" s="158" t="str">
        <f t="shared" si="37"/>
        <v>款</v>
      </c>
      <c r="H288" s="158">
        <f t="shared" si="39"/>
        <v>5</v>
      </c>
    </row>
    <row r="289" ht="36" customHeight="true" spans="1:8">
      <c r="A289" s="430">
        <v>2040301</v>
      </c>
      <c r="B289" s="297" t="s">
        <v>114</v>
      </c>
      <c r="C289" s="431">
        <v>0</v>
      </c>
      <c r="D289" s="431">
        <v>92</v>
      </c>
      <c r="E289" s="307" t="str">
        <f t="shared" ref="E289:E294" si="41">IF(C289&gt;0,D289/C289-1,IF(C289&lt;0,-(D289/C289-1),""))</f>
        <v/>
      </c>
      <c r="F289" s="279" t="str">
        <f t="shared" si="36"/>
        <v>是</v>
      </c>
      <c r="G289" s="158" t="str">
        <f t="shared" si="37"/>
        <v>项</v>
      </c>
      <c r="H289" s="158">
        <f t="shared" si="39"/>
        <v>7</v>
      </c>
    </row>
    <row r="290" ht="36" customHeight="true" spans="1:8">
      <c r="A290" s="430">
        <v>2040302</v>
      </c>
      <c r="B290" s="297" t="s">
        <v>115</v>
      </c>
      <c r="C290" s="431">
        <v>0</v>
      </c>
      <c r="D290" s="431">
        <v>0</v>
      </c>
      <c r="E290" s="307" t="str">
        <f t="shared" si="41"/>
        <v/>
      </c>
      <c r="F290" s="279" t="str">
        <f t="shared" si="36"/>
        <v>否</v>
      </c>
      <c r="G290" s="158" t="str">
        <f t="shared" si="37"/>
        <v>项</v>
      </c>
      <c r="H290" s="158">
        <f t="shared" si="39"/>
        <v>7</v>
      </c>
    </row>
    <row r="291" ht="36" customHeight="true" spans="1:8">
      <c r="A291" s="430">
        <v>2040303</v>
      </c>
      <c r="B291" s="297" t="s">
        <v>116</v>
      </c>
      <c r="C291" s="431">
        <v>0</v>
      </c>
      <c r="D291" s="431">
        <v>0</v>
      </c>
      <c r="E291" s="307" t="str">
        <f t="shared" si="41"/>
        <v/>
      </c>
      <c r="F291" s="279" t="str">
        <f t="shared" si="36"/>
        <v>否</v>
      </c>
      <c r="G291" s="158" t="str">
        <f t="shared" si="37"/>
        <v>项</v>
      </c>
      <c r="H291" s="158">
        <f t="shared" si="39"/>
        <v>7</v>
      </c>
    </row>
    <row r="292" ht="36" customHeight="true" spans="1:8">
      <c r="A292" s="430">
        <v>2040304</v>
      </c>
      <c r="B292" s="297" t="s">
        <v>286</v>
      </c>
      <c r="C292" s="431">
        <v>0</v>
      </c>
      <c r="D292" s="431">
        <v>0</v>
      </c>
      <c r="E292" s="307" t="str">
        <f t="shared" si="41"/>
        <v/>
      </c>
      <c r="F292" s="279" t="str">
        <f t="shared" si="36"/>
        <v>否</v>
      </c>
      <c r="G292" s="158" t="str">
        <f t="shared" si="37"/>
        <v>项</v>
      </c>
      <c r="H292" s="158">
        <f t="shared" si="39"/>
        <v>7</v>
      </c>
    </row>
    <row r="293" ht="36" customHeight="true" spans="1:8">
      <c r="A293" s="430">
        <v>2040350</v>
      </c>
      <c r="B293" s="297" t="s">
        <v>123</v>
      </c>
      <c r="C293" s="431">
        <v>0</v>
      </c>
      <c r="D293" s="431">
        <v>0</v>
      </c>
      <c r="E293" s="307" t="str">
        <f t="shared" si="41"/>
        <v/>
      </c>
      <c r="F293" s="279" t="str">
        <f t="shared" si="36"/>
        <v>否</v>
      </c>
      <c r="G293" s="158" t="str">
        <f t="shared" si="37"/>
        <v>项</v>
      </c>
      <c r="H293" s="158">
        <f t="shared" si="39"/>
        <v>7</v>
      </c>
    </row>
    <row r="294" ht="36" customHeight="true" spans="1:8">
      <c r="A294" s="430">
        <v>2040399</v>
      </c>
      <c r="B294" s="297" t="s">
        <v>287</v>
      </c>
      <c r="C294" s="431">
        <v>97</v>
      </c>
      <c r="D294" s="431">
        <v>0</v>
      </c>
      <c r="E294" s="307">
        <f t="shared" si="41"/>
        <v>-1</v>
      </c>
      <c r="F294" s="279" t="str">
        <f t="shared" si="36"/>
        <v>是</v>
      </c>
      <c r="G294" s="158" t="str">
        <f t="shared" si="37"/>
        <v>项</v>
      </c>
      <c r="H294" s="158">
        <f t="shared" si="39"/>
        <v>7</v>
      </c>
    </row>
    <row r="295" ht="36" customHeight="true" spans="1:8">
      <c r="A295" s="428">
        <v>20404</v>
      </c>
      <c r="B295" s="295" t="s">
        <v>288</v>
      </c>
      <c r="C295" s="429">
        <v>187</v>
      </c>
      <c r="D295" s="429">
        <v>91</v>
      </c>
      <c r="E295" s="348">
        <f>IFERROR(D295/C295-1,"")</f>
        <v>-0.513</v>
      </c>
      <c r="F295" s="279" t="str">
        <f t="shared" si="36"/>
        <v>是</v>
      </c>
      <c r="G295" s="158" t="str">
        <f t="shared" si="37"/>
        <v>款</v>
      </c>
      <c r="H295" s="158">
        <f t="shared" si="39"/>
        <v>5</v>
      </c>
    </row>
    <row r="296" ht="36" customHeight="true" spans="1:8">
      <c r="A296" s="430">
        <v>2040401</v>
      </c>
      <c r="B296" s="297" t="s">
        <v>114</v>
      </c>
      <c r="C296" s="431">
        <v>167</v>
      </c>
      <c r="D296" s="431">
        <v>81</v>
      </c>
      <c r="E296" s="307">
        <f t="shared" ref="E296:E302" si="42">IF(C296&gt;0,D296/C296-1,IF(C296&lt;0,-(D296/C296-1),""))</f>
        <v>-0.515</v>
      </c>
      <c r="F296" s="279" t="str">
        <f t="shared" si="36"/>
        <v>是</v>
      </c>
      <c r="G296" s="158" t="str">
        <f t="shared" si="37"/>
        <v>项</v>
      </c>
      <c r="H296" s="158">
        <f t="shared" si="39"/>
        <v>7</v>
      </c>
    </row>
    <row r="297" ht="36" customHeight="true" spans="1:8">
      <c r="A297" s="430">
        <v>2040402</v>
      </c>
      <c r="B297" s="297" t="s">
        <v>115</v>
      </c>
      <c r="C297" s="431">
        <v>0</v>
      </c>
      <c r="D297" s="431">
        <v>0</v>
      </c>
      <c r="E297" s="307" t="str">
        <f t="shared" si="42"/>
        <v/>
      </c>
      <c r="F297" s="279" t="str">
        <f t="shared" si="36"/>
        <v>否</v>
      </c>
      <c r="G297" s="158" t="str">
        <f t="shared" si="37"/>
        <v>项</v>
      </c>
      <c r="H297" s="158">
        <f t="shared" si="39"/>
        <v>7</v>
      </c>
    </row>
    <row r="298" ht="36" customHeight="true" spans="1:8">
      <c r="A298" s="430">
        <v>2040403</v>
      </c>
      <c r="B298" s="297" t="s">
        <v>116</v>
      </c>
      <c r="C298" s="431">
        <v>0</v>
      </c>
      <c r="D298" s="431">
        <v>0</v>
      </c>
      <c r="E298" s="307" t="str">
        <f t="shared" si="42"/>
        <v/>
      </c>
      <c r="F298" s="279" t="str">
        <f t="shared" si="36"/>
        <v>否</v>
      </c>
      <c r="G298" s="158" t="str">
        <f t="shared" si="37"/>
        <v>项</v>
      </c>
      <c r="H298" s="158">
        <f t="shared" si="39"/>
        <v>7</v>
      </c>
    </row>
    <row r="299" ht="36" customHeight="true" spans="1:8">
      <c r="A299" s="430">
        <v>2040409</v>
      </c>
      <c r="B299" s="297" t="s">
        <v>289</v>
      </c>
      <c r="C299" s="431">
        <v>0</v>
      </c>
      <c r="D299" s="431">
        <v>0</v>
      </c>
      <c r="E299" s="307" t="str">
        <f t="shared" si="42"/>
        <v/>
      </c>
      <c r="F299" s="279" t="str">
        <f t="shared" si="36"/>
        <v>否</v>
      </c>
      <c r="G299" s="158" t="str">
        <f t="shared" si="37"/>
        <v>项</v>
      </c>
      <c r="H299" s="158">
        <f t="shared" si="39"/>
        <v>7</v>
      </c>
    </row>
    <row r="300" ht="36" customHeight="true" spans="1:8">
      <c r="A300" s="430">
        <v>2040410</v>
      </c>
      <c r="B300" s="297" t="s">
        <v>290</v>
      </c>
      <c r="C300" s="431">
        <v>0</v>
      </c>
      <c r="D300" s="431">
        <v>0</v>
      </c>
      <c r="E300" s="307" t="str">
        <f t="shared" si="42"/>
        <v/>
      </c>
      <c r="F300" s="279" t="str">
        <f t="shared" si="36"/>
        <v>否</v>
      </c>
      <c r="G300" s="158" t="str">
        <f t="shared" si="37"/>
        <v>项</v>
      </c>
      <c r="H300" s="158">
        <f t="shared" si="39"/>
        <v>7</v>
      </c>
    </row>
    <row r="301" ht="36" customHeight="true" spans="1:8">
      <c r="A301" s="430">
        <v>2040450</v>
      </c>
      <c r="B301" s="297" t="s">
        <v>123</v>
      </c>
      <c r="C301" s="431">
        <v>10</v>
      </c>
      <c r="D301" s="431">
        <v>10</v>
      </c>
      <c r="E301" s="307">
        <f t="shared" si="42"/>
        <v>0</v>
      </c>
      <c r="F301" s="279" t="str">
        <f t="shared" si="36"/>
        <v>是</v>
      </c>
      <c r="G301" s="158" t="str">
        <f t="shared" si="37"/>
        <v>项</v>
      </c>
      <c r="H301" s="158">
        <f t="shared" si="39"/>
        <v>7</v>
      </c>
    </row>
    <row r="302" ht="36" customHeight="true" spans="1:8">
      <c r="A302" s="430">
        <v>2040499</v>
      </c>
      <c r="B302" s="297" t="s">
        <v>291</v>
      </c>
      <c r="C302" s="431">
        <v>10</v>
      </c>
      <c r="D302" s="431">
        <v>0</v>
      </c>
      <c r="E302" s="307">
        <f t="shared" si="42"/>
        <v>-1</v>
      </c>
      <c r="F302" s="279" t="str">
        <f t="shared" si="36"/>
        <v>是</v>
      </c>
      <c r="G302" s="158" t="str">
        <f t="shared" si="37"/>
        <v>项</v>
      </c>
      <c r="H302" s="158">
        <f t="shared" si="39"/>
        <v>7</v>
      </c>
    </row>
    <row r="303" ht="36" customHeight="true" spans="1:8">
      <c r="A303" s="428">
        <v>20405</v>
      </c>
      <c r="B303" s="295" t="s">
        <v>292</v>
      </c>
      <c r="C303" s="429">
        <v>242</v>
      </c>
      <c r="D303" s="429">
        <v>97</v>
      </c>
      <c r="E303" s="348">
        <f>IFERROR(D303/C303-1,"")</f>
        <v>-0.599</v>
      </c>
      <c r="F303" s="279" t="str">
        <f t="shared" si="36"/>
        <v>是</v>
      </c>
      <c r="G303" s="158" t="str">
        <f t="shared" si="37"/>
        <v>款</v>
      </c>
      <c r="H303" s="158">
        <f t="shared" si="39"/>
        <v>5</v>
      </c>
    </row>
    <row r="304" ht="36" customHeight="true" spans="1:8">
      <c r="A304" s="430">
        <v>2040501</v>
      </c>
      <c r="B304" s="297" t="s">
        <v>114</v>
      </c>
      <c r="C304" s="431">
        <v>92</v>
      </c>
      <c r="D304" s="431">
        <v>89</v>
      </c>
      <c r="E304" s="307">
        <f t="shared" ref="E304:E311" si="43">IF(C304&gt;0,D304/C304-1,IF(C304&lt;0,-(D304/C304-1),""))</f>
        <v>-0.033</v>
      </c>
      <c r="F304" s="279" t="str">
        <f t="shared" si="36"/>
        <v>是</v>
      </c>
      <c r="G304" s="158" t="str">
        <f t="shared" si="37"/>
        <v>项</v>
      </c>
      <c r="H304" s="158">
        <f t="shared" si="39"/>
        <v>7</v>
      </c>
    </row>
    <row r="305" ht="36" customHeight="true" spans="1:8">
      <c r="A305" s="430">
        <v>2040502</v>
      </c>
      <c r="B305" s="297" t="s">
        <v>115</v>
      </c>
      <c r="C305" s="431">
        <v>132</v>
      </c>
      <c r="D305" s="431">
        <v>0</v>
      </c>
      <c r="E305" s="307">
        <f t="shared" si="43"/>
        <v>-1</v>
      </c>
      <c r="F305" s="279" t="str">
        <f t="shared" si="36"/>
        <v>是</v>
      </c>
      <c r="G305" s="158" t="str">
        <f t="shared" si="37"/>
        <v>项</v>
      </c>
      <c r="H305" s="158">
        <f t="shared" si="39"/>
        <v>7</v>
      </c>
    </row>
    <row r="306" ht="36" customHeight="true" spans="1:8">
      <c r="A306" s="430">
        <v>2040503</v>
      </c>
      <c r="B306" s="297" t="s">
        <v>116</v>
      </c>
      <c r="C306" s="431">
        <v>0</v>
      </c>
      <c r="D306" s="431">
        <v>0</v>
      </c>
      <c r="E306" s="307" t="str">
        <f t="shared" si="43"/>
        <v/>
      </c>
      <c r="F306" s="279" t="str">
        <f t="shared" si="36"/>
        <v>否</v>
      </c>
      <c r="G306" s="158" t="str">
        <f t="shared" si="37"/>
        <v>项</v>
      </c>
      <c r="H306" s="158">
        <f t="shared" si="39"/>
        <v>7</v>
      </c>
    </row>
    <row r="307" ht="36" customHeight="true" spans="1:8">
      <c r="A307" s="430">
        <v>2040504</v>
      </c>
      <c r="B307" s="297" t="s">
        <v>293</v>
      </c>
      <c r="C307" s="431">
        <v>0</v>
      </c>
      <c r="D307" s="431">
        <v>0</v>
      </c>
      <c r="E307" s="307" t="str">
        <f t="shared" si="43"/>
        <v/>
      </c>
      <c r="F307" s="279" t="str">
        <f t="shared" si="36"/>
        <v>否</v>
      </c>
      <c r="G307" s="158" t="str">
        <f t="shared" si="37"/>
        <v>项</v>
      </c>
      <c r="H307" s="158">
        <f t="shared" si="39"/>
        <v>7</v>
      </c>
    </row>
    <row r="308" ht="36" customHeight="true" spans="1:8">
      <c r="A308" s="430">
        <v>2040505</v>
      </c>
      <c r="B308" s="297" t="s">
        <v>294</v>
      </c>
      <c r="C308" s="431">
        <v>0</v>
      </c>
      <c r="D308" s="431">
        <v>0</v>
      </c>
      <c r="E308" s="307" t="str">
        <f t="shared" si="43"/>
        <v/>
      </c>
      <c r="F308" s="279" t="str">
        <f t="shared" si="36"/>
        <v>否</v>
      </c>
      <c r="G308" s="158" t="str">
        <f t="shared" si="37"/>
        <v>项</v>
      </c>
      <c r="H308" s="158">
        <f t="shared" si="39"/>
        <v>7</v>
      </c>
    </row>
    <row r="309" ht="36" customHeight="true" spans="1:8">
      <c r="A309" s="430">
        <v>2040506</v>
      </c>
      <c r="B309" s="297" t="s">
        <v>295</v>
      </c>
      <c r="C309" s="431">
        <v>0</v>
      </c>
      <c r="D309" s="431">
        <v>0</v>
      </c>
      <c r="E309" s="307" t="str">
        <f t="shared" si="43"/>
        <v/>
      </c>
      <c r="F309" s="279" t="str">
        <f t="shared" si="36"/>
        <v>否</v>
      </c>
      <c r="G309" s="158" t="str">
        <f t="shared" si="37"/>
        <v>项</v>
      </c>
      <c r="H309" s="158">
        <f t="shared" si="39"/>
        <v>7</v>
      </c>
    </row>
    <row r="310" ht="36" customHeight="true" spans="1:8">
      <c r="A310" s="430">
        <v>2040550</v>
      </c>
      <c r="B310" s="297" t="s">
        <v>123</v>
      </c>
      <c r="C310" s="431">
        <v>8</v>
      </c>
      <c r="D310" s="431">
        <v>8</v>
      </c>
      <c r="E310" s="307">
        <f t="shared" si="43"/>
        <v>0</v>
      </c>
      <c r="F310" s="279" t="str">
        <f t="shared" si="36"/>
        <v>是</v>
      </c>
      <c r="G310" s="158" t="str">
        <f t="shared" si="37"/>
        <v>项</v>
      </c>
      <c r="H310" s="158">
        <f t="shared" si="39"/>
        <v>7</v>
      </c>
    </row>
    <row r="311" ht="36" customHeight="true" spans="1:8">
      <c r="A311" s="430">
        <v>2040599</v>
      </c>
      <c r="B311" s="297" t="s">
        <v>296</v>
      </c>
      <c r="C311" s="431">
        <v>10</v>
      </c>
      <c r="D311" s="431">
        <v>0</v>
      </c>
      <c r="E311" s="307">
        <f t="shared" si="43"/>
        <v>-1</v>
      </c>
      <c r="F311" s="279" t="str">
        <f t="shared" si="36"/>
        <v>是</v>
      </c>
      <c r="G311" s="158" t="str">
        <f t="shared" si="37"/>
        <v>项</v>
      </c>
      <c r="H311" s="158">
        <f t="shared" si="39"/>
        <v>7</v>
      </c>
    </row>
    <row r="312" ht="36" customHeight="true" spans="1:8">
      <c r="A312" s="428">
        <v>20406</v>
      </c>
      <c r="B312" s="295" t="s">
        <v>297</v>
      </c>
      <c r="C312" s="429">
        <v>1675</v>
      </c>
      <c r="D312" s="429">
        <v>1948</v>
      </c>
      <c r="E312" s="348">
        <f>IFERROR(D312/C312-1,"")</f>
        <v>0.163</v>
      </c>
      <c r="F312" s="279" t="str">
        <f t="shared" si="36"/>
        <v>是</v>
      </c>
      <c r="G312" s="158" t="str">
        <f t="shared" si="37"/>
        <v>款</v>
      </c>
      <c r="H312" s="158">
        <f t="shared" si="39"/>
        <v>5</v>
      </c>
    </row>
    <row r="313" ht="36" customHeight="true" spans="1:8">
      <c r="A313" s="430">
        <v>2040601</v>
      </c>
      <c r="B313" s="297" t="s">
        <v>114</v>
      </c>
      <c r="C313" s="431">
        <v>1213</v>
      </c>
      <c r="D313" s="431">
        <v>1208</v>
      </c>
      <c r="E313" s="307">
        <f t="shared" ref="E313:E327" si="44">IF(C313&gt;0,D313/C313-1,IF(C313&lt;0,-(D313/C313-1),""))</f>
        <v>-0.004</v>
      </c>
      <c r="F313" s="279" t="str">
        <f t="shared" si="36"/>
        <v>是</v>
      </c>
      <c r="G313" s="158" t="str">
        <f t="shared" si="37"/>
        <v>项</v>
      </c>
      <c r="H313" s="158">
        <f t="shared" si="39"/>
        <v>7</v>
      </c>
    </row>
    <row r="314" ht="36" customHeight="true" spans="1:8">
      <c r="A314" s="430">
        <v>2040602</v>
      </c>
      <c r="B314" s="297" t="s">
        <v>115</v>
      </c>
      <c r="C314" s="431">
        <v>66</v>
      </c>
      <c r="D314" s="431">
        <v>393</v>
      </c>
      <c r="E314" s="307">
        <f t="shared" si="44"/>
        <v>4.955</v>
      </c>
      <c r="F314" s="279" t="str">
        <f t="shared" si="36"/>
        <v>是</v>
      </c>
      <c r="G314" s="158" t="str">
        <f t="shared" si="37"/>
        <v>项</v>
      </c>
      <c r="H314" s="158">
        <f t="shared" si="39"/>
        <v>7</v>
      </c>
    </row>
    <row r="315" ht="36" customHeight="true" spans="1:8">
      <c r="A315" s="430">
        <v>2040603</v>
      </c>
      <c r="B315" s="297" t="s">
        <v>116</v>
      </c>
      <c r="C315" s="431">
        <v>0</v>
      </c>
      <c r="D315" s="431">
        <v>0</v>
      </c>
      <c r="E315" s="307" t="str">
        <f t="shared" si="44"/>
        <v/>
      </c>
      <c r="F315" s="279" t="str">
        <f t="shared" si="36"/>
        <v>否</v>
      </c>
      <c r="G315" s="158" t="str">
        <f t="shared" si="37"/>
        <v>项</v>
      </c>
      <c r="H315" s="158">
        <f t="shared" si="39"/>
        <v>7</v>
      </c>
    </row>
    <row r="316" ht="36" customHeight="true" spans="1:8">
      <c r="A316" s="430">
        <v>2040604</v>
      </c>
      <c r="B316" s="297" t="s">
        <v>298</v>
      </c>
      <c r="C316" s="431">
        <v>0</v>
      </c>
      <c r="D316" s="431">
        <v>0</v>
      </c>
      <c r="E316" s="307" t="str">
        <f t="shared" si="44"/>
        <v/>
      </c>
      <c r="F316" s="279" t="str">
        <f t="shared" si="36"/>
        <v>否</v>
      </c>
      <c r="G316" s="158" t="str">
        <f t="shared" si="37"/>
        <v>项</v>
      </c>
      <c r="H316" s="158">
        <f t="shared" si="39"/>
        <v>7</v>
      </c>
    </row>
    <row r="317" ht="36" customHeight="true" spans="1:8">
      <c r="A317" s="430">
        <v>2040605</v>
      </c>
      <c r="B317" s="297" t="s">
        <v>299</v>
      </c>
      <c r="C317" s="431">
        <v>20</v>
      </c>
      <c r="D317" s="431">
        <v>23</v>
      </c>
      <c r="E317" s="307">
        <f t="shared" si="44"/>
        <v>0.15</v>
      </c>
      <c r="F317" s="279" t="str">
        <f t="shared" si="36"/>
        <v>是</v>
      </c>
      <c r="G317" s="158" t="str">
        <f t="shared" si="37"/>
        <v>项</v>
      </c>
      <c r="H317" s="158">
        <f t="shared" si="39"/>
        <v>7</v>
      </c>
    </row>
    <row r="318" ht="36" customHeight="true" spans="1:8">
      <c r="A318" s="439">
        <v>2040606</v>
      </c>
      <c r="B318" s="297" t="s">
        <v>300</v>
      </c>
      <c r="C318" s="431">
        <v>0</v>
      </c>
      <c r="D318" s="431">
        <v>15</v>
      </c>
      <c r="E318" s="307" t="str">
        <f t="shared" si="44"/>
        <v/>
      </c>
      <c r="F318" s="279" t="str">
        <f t="shared" si="36"/>
        <v>是</v>
      </c>
      <c r="G318" s="158" t="str">
        <f t="shared" si="37"/>
        <v>项</v>
      </c>
      <c r="H318" s="158">
        <f t="shared" si="39"/>
        <v>7</v>
      </c>
    </row>
    <row r="319" ht="36" customHeight="true" spans="1:8">
      <c r="A319" s="439">
        <v>2040607</v>
      </c>
      <c r="B319" s="297" t="s">
        <v>301</v>
      </c>
      <c r="C319" s="431">
        <v>163</v>
      </c>
      <c r="D319" s="431">
        <v>161</v>
      </c>
      <c r="E319" s="307">
        <f t="shared" si="44"/>
        <v>-0.012</v>
      </c>
      <c r="F319" s="279" t="str">
        <f t="shared" si="36"/>
        <v>是</v>
      </c>
      <c r="G319" s="158" t="str">
        <f t="shared" si="37"/>
        <v>项</v>
      </c>
      <c r="H319" s="158">
        <f t="shared" si="39"/>
        <v>7</v>
      </c>
    </row>
    <row r="320" ht="36" customHeight="true" spans="1:8">
      <c r="A320" s="430">
        <v>2040608</v>
      </c>
      <c r="B320" s="297" t="s">
        <v>302</v>
      </c>
      <c r="C320" s="431">
        <v>8</v>
      </c>
      <c r="D320" s="431">
        <v>20</v>
      </c>
      <c r="E320" s="307">
        <f t="shared" si="44"/>
        <v>1.5</v>
      </c>
      <c r="F320" s="279" t="str">
        <f t="shared" si="36"/>
        <v>是</v>
      </c>
      <c r="G320" s="158" t="str">
        <f t="shared" si="37"/>
        <v>项</v>
      </c>
      <c r="H320" s="158">
        <f t="shared" si="39"/>
        <v>7</v>
      </c>
    </row>
    <row r="321" ht="36" customHeight="true" spans="1:8">
      <c r="A321" s="430">
        <v>2040609</v>
      </c>
      <c r="B321" s="297" t="s">
        <v>303</v>
      </c>
      <c r="C321" s="431">
        <v>0</v>
      </c>
      <c r="D321" s="431">
        <v>0</v>
      </c>
      <c r="E321" s="307" t="str">
        <f t="shared" si="44"/>
        <v/>
      </c>
      <c r="F321" s="279" t="str">
        <f t="shared" si="36"/>
        <v>否</v>
      </c>
      <c r="G321" s="158" t="str">
        <f t="shared" si="37"/>
        <v>项</v>
      </c>
      <c r="H321" s="158">
        <f t="shared" si="39"/>
        <v>7</v>
      </c>
    </row>
    <row r="322" ht="36" customHeight="true" spans="1:8">
      <c r="A322" s="430">
        <v>2040610</v>
      </c>
      <c r="B322" s="297" t="s">
        <v>304</v>
      </c>
      <c r="C322" s="431">
        <v>0</v>
      </c>
      <c r="D322" s="431">
        <v>5</v>
      </c>
      <c r="E322" s="307" t="str">
        <f t="shared" si="44"/>
        <v/>
      </c>
      <c r="F322" s="279" t="str">
        <f t="shared" si="36"/>
        <v>是</v>
      </c>
      <c r="G322" s="158" t="str">
        <f t="shared" si="37"/>
        <v>项</v>
      </c>
      <c r="H322" s="158">
        <f t="shared" si="39"/>
        <v>7</v>
      </c>
    </row>
    <row r="323" ht="36" customHeight="true" spans="1:8">
      <c r="A323" s="430">
        <v>2040611</v>
      </c>
      <c r="B323" s="297" t="s">
        <v>305</v>
      </c>
      <c r="C323" s="431">
        <v>0</v>
      </c>
      <c r="D323" s="431">
        <v>0</v>
      </c>
      <c r="E323" s="307" t="str">
        <f t="shared" si="44"/>
        <v/>
      </c>
      <c r="F323" s="279" t="str">
        <f t="shared" si="36"/>
        <v>否</v>
      </c>
      <c r="G323" s="158" t="str">
        <f t="shared" si="37"/>
        <v>项</v>
      </c>
      <c r="H323" s="158">
        <f t="shared" si="39"/>
        <v>7</v>
      </c>
    </row>
    <row r="324" ht="36" customHeight="true" spans="1:8">
      <c r="A324" s="430">
        <v>2040612</v>
      </c>
      <c r="B324" s="297" t="s">
        <v>306</v>
      </c>
      <c r="C324" s="431">
        <v>10</v>
      </c>
      <c r="D324" s="431">
        <v>105</v>
      </c>
      <c r="E324" s="307">
        <f t="shared" si="44"/>
        <v>9.5</v>
      </c>
      <c r="F324" s="279" t="str">
        <f t="shared" ref="F324:F387" si="45">IF(LEN(A324)=3,"是",IF(B324&lt;&gt;"",IF(SUM(C324:D324)&lt;&gt;0,"是","否"),"是"))</f>
        <v>是</v>
      </c>
      <c r="G324" s="158" t="str">
        <f t="shared" ref="G324:G387" si="46">IF(LEN(A324)=3,"类",IF(LEN(A324)=5,"款","项"))</f>
        <v>项</v>
      </c>
      <c r="H324" s="158">
        <f t="shared" si="39"/>
        <v>7</v>
      </c>
    </row>
    <row r="325" ht="36" customHeight="true" spans="1:8">
      <c r="A325" s="430">
        <v>2040613</v>
      </c>
      <c r="B325" s="297" t="s">
        <v>155</v>
      </c>
      <c r="C325" s="431">
        <v>0</v>
      </c>
      <c r="D325" s="431">
        <v>0</v>
      </c>
      <c r="E325" s="307" t="str">
        <f t="shared" si="44"/>
        <v/>
      </c>
      <c r="F325" s="279" t="str">
        <f t="shared" si="45"/>
        <v>否</v>
      </c>
      <c r="G325" s="158" t="str">
        <f t="shared" si="46"/>
        <v>项</v>
      </c>
      <c r="H325" s="158">
        <f t="shared" ref="H325:H388" si="47">LEN(A325)</f>
        <v>7</v>
      </c>
    </row>
    <row r="326" ht="36" customHeight="true" spans="1:8">
      <c r="A326" s="430">
        <v>2040650</v>
      </c>
      <c r="B326" s="297" t="s">
        <v>123</v>
      </c>
      <c r="C326" s="431">
        <v>23</v>
      </c>
      <c r="D326" s="431">
        <v>18</v>
      </c>
      <c r="E326" s="307">
        <f t="shared" si="44"/>
        <v>-0.217</v>
      </c>
      <c r="F326" s="279" t="str">
        <f t="shared" si="45"/>
        <v>是</v>
      </c>
      <c r="G326" s="158" t="str">
        <f t="shared" si="46"/>
        <v>项</v>
      </c>
      <c r="H326" s="158">
        <f t="shared" si="47"/>
        <v>7</v>
      </c>
    </row>
    <row r="327" ht="36" customHeight="true" spans="1:8">
      <c r="A327" s="430">
        <v>2040699</v>
      </c>
      <c r="B327" s="297" t="s">
        <v>307</v>
      </c>
      <c r="C327" s="431">
        <v>172</v>
      </c>
      <c r="D327" s="431">
        <v>0</v>
      </c>
      <c r="E327" s="307">
        <f t="shared" si="44"/>
        <v>-1</v>
      </c>
      <c r="F327" s="279" t="str">
        <f t="shared" si="45"/>
        <v>是</v>
      </c>
      <c r="G327" s="158" t="str">
        <f t="shared" si="46"/>
        <v>项</v>
      </c>
      <c r="H327" s="158">
        <f t="shared" si="47"/>
        <v>7</v>
      </c>
    </row>
    <row r="328" ht="36" customHeight="true" spans="1:8">
      <c r="A328" s="428">
        <v>20407</v>
      </c>
      <c r="B328" s="295" t="s">
        <v>308</v>
      </c>
      <c r="C328" s="429">
        <v>0</v>
      </c>
      <c r="D328" s="429">
        <v>0</v>
      </c>
      <c r="E328" s="348" t="str">
        <f>IFERROR(D328/C328-1,"")</f>
        <v/>
      </c>
      <c r="F328" s="279" t="str">
        <f t="shared" si="45"/>
        <v>否</v>
      </c>
      <c r="G328" s="158" t="str">
        <f t="shared" si="46"/>
        <v>款</v>
      </c>
      <c r="H328" s="158">
        <f t="shared" si="47"/>
        <v>5</v>
      </c>
    </row>
    <row r="329" ht="36" customHeight="true" spans="1:8">
      <c r="A329" s="430">
        <v>2040701</v>
      </c>
      <c r="B329" s="297" t="s">
        <v>114</v>
      </c>
      <c r="C329" s="431">
        <v>0</v>
      </c>
      <c r="D329" s="431">
        <v>0</v>
      </c>
      <c r="E329" s="307" t="str">
        <f t="shared" ref="E329:E337" si="48">IF(C329&gt;0,D329/C329-1,IF(C329&lt;0,-(D329/C329-1),""))</f>
        <v/>
      </c>
      <c r="F329" s="279" t="str">
        <f t="shared" si="45"/>
        <v>否</v>
      </c>
      <c r="G329" s="158" t="str">
        <f t="shared" si="46"/>
        <v>项</v>
      </c>
      <c r="H329" s="158">
        <f t="shared" si="47"/>
        <v>7</v>
      </c>
    </row>
    <row r="330" ht="36" customHeight="true" spans="1:8">
      <c r="A330" s="430">
        <v>2040702</v>
      </c>
      <c r="B330" s="297" t="s">
        <v>115</v>
      </c>
      <c r="C330" s="431">
        <v>0</v>
      </c>
      <c r="D330" s="431">
        <v>0</v>
      </c>
      <c r="E330" s="307" t="str">
        <f t="shared" si="48"/>
        <v/>
      </c>
      <c r="F330" s="279" t="str">
        <f t="shared" si="45"/>
        <v>否</v>
      </c>
      <c r="G330" s="158" t="str">
        <f t="shared" si="46"/>
        <v>项</v>
      </c>
      <c r="H330" s="158">
        <f t="shared" si="47"/>
        <v>7</v>
      </c>
    </row>
    <row r="331" ht="36" customHeight="true" spans="1:8">
      <c r="A331" s="430">
        <v>2040703</v>
      </c>
      <c r="B331" s="297" t="s">
        <v>116</v>
      </c>
      <c r="C331" s="431">
        <v>0</v>
      </c>
      <c r="D331" s="431">
        <v>0</v>
      </c>
      <c r="E331" s="307" t="str">
        <f t="shared" si="48"/>
        <v/>
      </c>
      <c r="F331" s="279" t="str">
        <f t="shared" si="45"/>
        <v>否</v>
      </c>
      <c r="G331" s="158" t="str">
        <f t="shared" si="46"/>
        <v>项</v>
      </c>
      <c r="H331" s="158">
        <f t="shared" si="47"/>
        <v>7</v>
      </c>
    </row>
    <row r="332" ht="36" customHeight="true" spans="1:8">
      <c r="A332" s="430">
        <v>2040704</v>
      </c>
      <c r="B332" s="297" t="s">
        <v>309</v>
      </c>
      <c r="C332" s="431">
        <v>0</v>
      </c>
      <c r="D332" s="431">
        <v>0</v>
      </c>
      <c r="E332" s="307" t="str">
        <f t="shared" si="48"/>
        <v/>
      </c>
      <c r="F332" s="279" t="str">
        <f t="shared" si="45"/>
        <v>否</v>
      </c>
      <c r="G332" s="158" t="str">
        <f t="shared" si="46"/>
        <v>项</v>
      </c>
      <c r="H332" s="158">
        <f t="shared" si="47"/>
        <v>7</v>
      </c>
    </row>
    <row r="333" ht="36" customHeight="true" spans="1:8">
      <c r="A333" s="430">
        <v>2040705</v>
      </c>
      <c r="B333" s="297" t="s">
        <v>310</v>
      </c>
      <c r="C333" s="431">
        <v>0</v>
      </c>
      <c r="D333" s="431">
        <v>0</v>
      </c>
      <c r="E333" s="307" t="str">
        <f t="shared" si="48"/>
        <v/>
      </c>
      <c r="F333" s="279" t="str">
        <f t="shared" si="45"/>
        <v>否</v>
      </c>
      <c r="G333" s="158" t="str">
        <f t="shared" si="46"/>
        <v>项</v>
      </c>
      <c r="H333" s="158">
        <f t="shared" si="47"/>
        <v>7</v>
      </c>
    </row>
    <row r="334" ht="36" customHeight="true" spans="1:8">
      <c r="A334" s="430">
        <v>2040706</v>
      </c>
      <c r="B334" s="297" t="s">
        <v>311</v>
      </c>
      <c r="C334" s="431">
        <v>0</v>
      </c>
      <c r="D334" s="431">
        <v>0</v>
      </c>
      <c r="E334" s="307" t="str">
        <f t="shared" si="48"/>
        <v/>
      </c>
      <c r="F334" s="279" t="str">
        <f t="shared" si="45"/>
        <v>否</v>
      </c>
      <c r="G334" s="158" t="str">
        <f t="shared" si="46"/>
        <v>项</v>
      </c>
      <c r="H334" s="158">
        <f t="shared" si="47"/>
        <v>7</v>
      </c>
    </row>
    <row r="335" ht="36" customHeight="true" spans="1:8">
      <c r="A335" s="430">
        <v>2040707</v>
      </c>
      <c r="B335" s="297" t="s">
        <v>155</v>
      </c>
      <c r="C335" s="431">
        <v>0</v>
      </c>
      <c r="D335" s="431">
        <v>0</v>
      </c>
      <c r="E335" s="307" t="str">
        <f t="shared" si="48"/>
        <v/>
      </c>
      <c r="F335" s="279" t="str">
        <f t="shared" si="45"/>
        <v>否</v>
      </c>
      <c r="G335" s="158" t="str">
        <f t="shared" si="46"/>
        <v>项</v>
      </c>
      <c r="H335" s="158">
        <f t="shared" si="47"/>
        <v>7</v>
      </c>
    </row>
    <row r="336" ht="36" customHeight="true" spans="1:8">
      <c r="A336" s="430">
        <v>2040750</v>
      </c>
      <c r="B336" s="297" t="s">
        <v>123</v>
      </c>
      <c r="C336" s="431">
        <v>0</v>
      </c>
      <c r="D336" s="431">
        <v>0</v>
      </c>
      <c r="E336" s="307" t="str">
        <f t="shared" si="48"/>
        <v/>
      </c>
      <c r="F336" s="279" t="str">
        <f t="shared" si="45"/>
        <v>否</v>
      </c>
      <c r="G336" s="158" t="str">
        <f t="shared" si="46"/>
        <v>项</v>
      </c>
      <c r="H336" s="158">
        <f t="shared" si="47"/>
        <v>7</v>
      </c>
    </row>
    <row r="337" ht="36" customHeight="true" spans="1:8">
      <c r="A337" s="430">
        <v>2040799</v>
      </c>
      <c r="B337" s="297" t="s">
        <v>312</v>
      </c>
      <c r="C337" s="431">
        <v>0</v>
      </c>
      <c r="D337" s="431">
        <v>0</v>
      </c>
      <c r="E337" s="307" t="str">
        <f t="shared" si="48"/>
        <v/>
      </c>
      <c r="F337" s="279" t="str">
        <f t="shared" si="45"/>
        <v>否</v>
      </c>
      <c r="G337" s="158" t="str">
        <f t="shared" si="46"/>
        <v>项</v>
      </c>
      <c r="H337" s="158">
        <f t="shared" si="47"/>
        <v>7</v>
      </c>
    </row>
    <row r="338" ht="36" customHeight="true" spans="1:8">
      <c r="A338" s="428">
        <v>20408</v>
      </c>
      <c r="B338" s="295" t="s">
        <v>313</v>
      </c>
      <c r="C338" s="429">
        <v>0</v>
      </c>
      <c r="D338" s="429">
        <v>0</v>
      </c>
      <c r="E338" s="348" t="str">
        <f>IFERROR(D338/C338-1,"")</f>
        <v/>
      </c>
      <c r="F338" s="279" t="str">
        <f t="shared" si="45"/>
        <v>否</v>
      </c>
      <c r="G338" s="158" t="str">
        <f t="shared" si="46"/>
        <v>款</v>
      </c>
      <c r="H338" s="158">
        <f t="shared" si="47"/>
        <v>5</v>
      </c>
    </row>
    <row r="339" ht="36" customHeight="true" spans="1:8">
      <c r="A339" s="430">
        <v>2040801</v>
      </c>
      <c r="B339" s="297" t="s">
        <v>114</v>
      </c>
      <c r="C339" s="431">
        <v>0</v>
      </c>
      <c r="D339" s="431">
        <v>0</v>
      </c>
      <c r="E339" s="307" t="str">
        <f t="shared" ref="E339:E347" si="49">IF(C339&gt;0,D339/C339-1,IF(C339&lt;0,-(D339/C339-1),""))</f>
        <v/>
      </c>
      <c r="F339" s="279" t="str">
        <f t="shared" si="45"/>
        <v>否</v>
      </c>
      <c r="G339" s="158" t="str">
        <f t="shared" si="46"/>
        <v>项</v>
      </c>
      <c r="H339" s="158">
        <f t="shared" si="47"/>
        <v>7</v>
      </c>
    </row>
    <row r="340" ht="36" customHeight="true" spans="1:8">
      <c r="A340" s="430">
        <v>2040802</v>
      </c>
      <c r="B340" s="297" t="s">
        <v>115</v>
      </c>
      <c r="C340" s="431">
        <v>0</v>
      </c>
      <c r="D340" s="431">
        <v>0</v>
      </c>
      <c r="E340" s="307" t="str">
        <f t="shared" si="49"/>
        <v/>
      </c>
      <c r="F340" s="279" t="str">
        <f t="shared" si="45"/>
        <v>否</v>
      </c>
      <c r="G340" s="158" t="str">
        <f t="shared" si="46"/>
        <v>项</v>
      </c>
      <c r="H340" s="158">
        <f t="shared" si="47"/>
        <v>7</v>
      </c>
    </row>
    <row r="341" ht="36" customHeight="true" spans="1:8">
      <c r="A341" s="430">
        <v>2040803</v>
      </c>
      <c r="B341" s="297" t="s">
        <v>116</v>
      </c>
      <c r="C341" s="431">
        <v>0</v>
      </c>
      <c r="D341" s="431">
        <v>0</v>
      </c>
      <c r="E341" s="307" t="str">
        <f t="shared" si="49"/>
        <v/>
      </c>
      <c r="F341" s="279" t="str">
        <f t="shared" si="45"/>
        <v>否</v>
      </c>
      <c r="G341" s="158" t="str">
        <f t="shared" si="46"/>
        <v>项</v>
      </c>
      <c r="H341" s="158">
        <f t="shared" si="47"/>
        <v>7</v>
      </c>
    </row>
    <row r="342" ht="36" customHeight="true" spans="1:8">
      <c r="A342" s="430">
        <v>2040804</v>
      </c>
      <c r="B342" s="297" t="s">
        <v>314</v>
      </c>
      <c r="C342" s="431">
        <v>0</v>
      </c>
      <c r="D342" s="431">
        <v>0</v>
      </c>
      <c r="E342" s="307" t="str">
        <f t="shared" si="49"/>
        <v/>
      </c>
      <c r="F342" s="279" t="str">
        <f t="shared" si="45"/>
        <v>否</v>
      </c>
      <c r="G342" s="158" t="str">
        <f t="shared" si="46"/>
        <v>项</v>
      </c>
      <c r="H342" s="158">
        <f t="shared" si="47"/>
        <v>7</v>
      </c>
    </row>
    <row r="343" ht="36" customHeight="true" spans="1:8">
      <c r="A343" s="430">
        <v>2040805</v>
      </c>
      <c r="B343" s="297" t="s">
        <v>315</v>
      </c>
      <c r="C343" s="431">
        <v>0</v>
      </c>
      <c r="D343" s="431">
        <v>0</v>
      </c>
      <c r="E343" s="307" t="str">
        <f t="shared" si="49"/>
        <v/>
      </c>
      <c r="F343" s="279" t="str">
        <f t="shared" si="45"/>
        <v>否</v>
      </c>
      <c r="G343" s="158" t="str">
        <f t="shared" si="46"/>
        <v>项</v>
      </c>
      <c r="H343" s="158">
        <f t="shared" si="47"/>
        <v>7</v>
      </c>
    </row>
    <row r="344" ht="36" customHeight="true" spans="1:8">
      <c r="A344" s="430">
        <v>2040806</v>
      </c>
      <c r="B344" s="297" t="s">
        <v>316</v>
      </c>
      <c r="C344" s="431">
        <v>0</v>
      </c>
      <c r="D344" s="431">
        <v>0</v>
      </c>
      <c r="E344" s="307" t="str">
        <f t="shared" si="49"/>
        <v/>
      </c>
      <c r="F344" s="279" t="str">
        <f t="shared" si="45"/>
        <v>否</v>
      </c>
      <c r="G344" s="158" t="str">
        <f t="shared" si="46"/>
        <v>项</v>
      </c>
      <c r="H344" s="158">
        <f t="shared" si="47"/>
        <v>7</v>
      </c>
    </row>
    <row r="345" ht="36" customHeight="true" spans="1:8">
      <c r="A345" s="430">
        <v>2040807</v>
      </c>
      <c r="B345" s="297" t="s">
        <v>155</v>
      </c>
      <c r="C345" s="431">
        <v>0</v>
      </c>
      <c r="D345" s="431">
        <v>0</v>
      </c>
      <c r="E345" s="307" t="str">
        <f t="shared" si="49"/>
        <v/>
      </c>
      <c r="F345" s="279" t="str">
        <f t="shared" si="45"/>
        <v>否</v>
      </c>
      <c r="G345" s="158" t="str">
        <f t="shared" si="46"/>
        <v>项</v>
      </c>
      <c r="H345" s="158">
        <f t="shared" si="47"/>
        <v>7</v>
      </c>
    </row>
    <row r="346" ht="36" customHeight="true" spans="1:8">
      <c r="A346" s="430">
        <v>2040850</v>
      </c>
      <c r="B346" s="297" t="s">
        <v>123</v>
      </c>
      <c r="C346" s="431">
        <v>0</v>
      </c>
      <c r="D346" s="431">
        <v>0</v>
      </c>
      <c r="E346" s="307" t="str">
        <f t="shared" si="49"/>
        <v/>
      </c>
      <c r="F346" s="279" t="str">
        <f t="shared" si="45"/>
        <v>否</v>
      </c>
      <c r="G346" s="158" t="str">
        <f t="shared" si="46"/>
        <v>项</v>
      </c>
      <c r="H346" s="158">
        <f t="shared" si="47"/>
        <v>7</v>
      </c>
    </row>
    <row r="347" ht="36" customHeight="true" spans="1:8">
      <c r="A347" s="430">
        <v>2040899</v>
      </c>
      <c r="B347" s="297" t="s">
        <v>317</v>
      </c>
      <c r="C347" s="431">
        <v>0</v>
      </c>
      <c r="D347" s="431">
        <v>0</v>
      </c>
      <c r="E347" s="307" t="str">
        <f t="shared" si="49"/>
        <v/>
      </c>
      <c r="F347" s="279" t="str">
        <f t="shared" si="45"/>
        <v>否</v>
      </c>
      <c r="G347" s="158" t="str">
        <f t="shared" si="46"/>
        <v>项</v>
      </c>
      <c r="H347" s="158">
        <f t="shared" si="47"/>
        <v>7</v>
      </c>
    </row>
    <row r="348" ht="36" customHeight="true" spans="1:8">
      <c r="A348" s="428">
        <v>20409</v>
      </c>
      <c r="B348" s="295" t="s">
        <v>318</v>
      </c>
      <c r="C348" s="429">
        <v>0</v>
      </c>
      <c r="D348" s="429">
        <v>0</v>
      </c>
      <c r="E348" s="348" t="str">
        <f>IFERROR(D348/C348-1,"")</f>
        <v/>
      </c>
      <c r="F348" s="279" t="str">
        <f t="shared" si="45"/>
        <v>否</v>
      </c>
      <c r="G348" s="158" t="str">
        <f t="shared" si="46"/>
        <v>款</v>
      </c>
      <c r="H348" s="158">
        <f t="shared" si="47"/>
        <v>5</v>
      </c>
    </row>
    <row r="349" ht="36" customHeight="true" spans="1:8">
      <c r="A349" s="430">
        <v>2040901</v>
      </c>
      <c r="B349" s="297" t="s">
        <v>114</v>
      </c>
      <c r="C349" s="431">
        <v>0</v>
      </c>
      <c r="D349" s="431">
        <v>0</v>
      </c>
      <c r="E349" s="307" t="str">
        <f t="shared" ref="E349:E355" si="50">IF(C349&gt;0,D349/C349-1,IF(C349&lt;0,-(D349/C349-1),""))</f>
        <v/>
      </c>
      <c r="F349" s="279" t="str">
        <f t="shared" si="45"/>
        <v>否</v>
      </c>
      <c r="G349" s="158" t="str">
        <f t="shared" si="46"/>
        <v>项</v>
      </c>
      <c r="H349" s="158">
        <f t="shared" si="47"/>
        <v>7</v>
      </c>
    </row>
    <row r="350" ht="36" customHeight="true" spans="1:8">
      <c r="A350" s="430">
        <v>2040902</v>
      </c>
      <c r="B350" s="297" t="s">
        <v>115</v>
      </c>
      <c r="C350" s="431">
        <v>0</v>
      </c>
      <c r="D350" s="431">
        <v>0</v>
      </c>
      <c r="E350" s="307" t="str">
        <f t="shared" si="50"/>
        <v/>
      </c>
      <c r="F350" s="279" t="str">
        <f t="shared" si="45"/>
        <v>否</v>
      </c>
      <c r="G350" s="158" t="str">
        <f t="shared" si="46"/>
        <v>项</v>
      </c>
      <c r="H350" s="158">
        <f t="shared" si="47"/>
        <v>7</v>
      </c>
    </row>
    <row r="351" ht="36" customHeight="true" spans="1:8">
      <c r="A351" s="430">
        <v>2040903</v>
      </c>
      <c r="B351" s="297" t="s">
        <v>116</v>
      </c>
      <c r="C351" s="431">
        <v>0</v>
      </c>
      <c r="D351" s="431">
        <v>0</v>
      </c>
      <c r="E351" s="307" t="str">
        <f t="shared" si="50"/>
        <v/>
      </c>
      <c r="F351" s="279" t="str">
        <f t="shared" si="45"/>
        <v>否</v>
      </c>
      <c r="G351" s="158" t="str">
        <f t="shared" si="46"/>
        <v>项</v>
      </c>
      <c r="H351" s="158">
        <f t="shared" si="47"/>
        <v>7</v>
      </c>
    </row>
    <row r="352" ht="36" customHeight="true" spans="1:8">
      <c r="A352" s="430">
        <v>2040904</v>
      </c>
      <c r="B352" s="297" t="s">
        <v>319</v>
      </c>
      <c r="C352" s="431">
        <v>0</v>
      </c>
      <c r="D352" s="431">
        <v>0</v>
      </c>
      <c r="E352" s="307" t="str">
        <f t="shared" si="50"/>
        <v/>
      </c>
      <c r="F352" s="279" t="str">
        <f t="shared" si="45"/>
        <v>否</v>
      </c>
      <c r="G352" s="158" t="str">
        <f t="shared" si="46"/>
        <v>项</v>
      </c>
      <c r="H352" s="158">
        <f t="shared" si="47"/>
        <v>7</v>
      </c>
    </row>
    <row r="353" ht="36" customHeight="true" spans="1:8">
      <c r="A353" s="430">
        <v>2040905</v>
      </c>
      <c r="B353" s="297" t="s">
        <v>320</v>
      </c>
      <c r="C353" s="431">
        <v>0</v>
      </c>
      <c r="D353" s="431">
        <v>0</v>
      </c>
      <c r="E353" s="307" t="str">
        <f t="shared" si="50"/>
        <v/>
      </c>
      <c r="F353" s="279" t="str">
        <f t="shared" si="45"/>
        <v>否</v>
      </c>
      <c r="G353" s="158" t="str">
        <f t="shared" si="46"/>
        <v>项</v>
      </c>
      <c r="H353" s="158">
        <f t="shared" si="47"/>
        <v>7</v>
      </c>
    </row>
    <row r="354" ht="36" customHeight="true" spans="1:8">
      <c r="A354" s="430">
        <v>2040950</v>
      </c>
      <c r="B354" s="297" t="s">
        <v>123</v>
      </c>
      <c r="C354" s="431">
        <v>0</v>
      </c>
      <c r="D354" s="431">
        <v>0</v>
      </c>
      <c r="E354" s="307" t="str">
        <f t="shared" si="50"/>
        <v/>
      </c>
      <c r="F354" s="279" t="str">
        <f t="shared" si="45"/>
        <v>否</v>
      </c>
      <c r="G354" s="158" t="str">
        <f t="shared" si="46"/>
        <v>项</v>
      </c>
      <c r="H354" s="158">
        <f t="shared" si="47"/>
        <v>7</v>
      </c>
    </row>
    <row r="355" ht="36" customHeight="true" spans="1:8">
      <c r="A355" s="430">
        <v>2040999</v>
      </c>
      <c r="B355" s="297" t="s">
        <v>321</v>
      </c>
      <c r="C355" s="431">
        <v>0</v>
      </c>
      <c r="D355" s="431">
        <v>0</v>
      </c>
      <c r="E355" s="307" t="str">
        <f t="shared" si="50"/>
        <v/>
      </c>
      <c r="F355" s="279" t="str">
        <f t="shared" si="45"/>
        <v>否</v>
      </c>
      <c r="G355" s="158" t="str">
        <f t="shared" si="46"/>
        <v>项</v>
      </c>
      <c r="H355" s="158">
        <f t="shared" si="47"/>
        <v>7</v>
      </c>
    </row>
    <row r="356" ht="36" customHeight="true" spans="1:8">
      <c r="A356" s="428">
        <v>20410</v>
      </c>
      <c r="B356" s="295" t="s">
        <v>322</v>
      </c>
      <c r="C356" s="429">
        <v>0</v>
      </c>
      <c r="D356" s="429">
        <v>0</v>
      </c>
      <c r="E356" s="348" t="str">
        <f>IFERROR(D356/C356-1,"")</f>
        <v/>
      </c>
      <c r="F356" s="279" t="str">
        <f t="shared" si="45"/>
        <v>否</v>
      </c>
      <c r="G356" s="158" t="str">
        <f t="shared" si="46"/>
        <v>款</v>
      </c>
      <c r="H356" s="158">
        <f t="shared" si="47"/>
        <v>5</v>
      </c>
    </row>
    <row r="357" ht="36" customHeight="true" spans="1:8">
      <c r="A357" s="430">
        <v>2041001</v>
      </c>
      <c r="B357" s="297" t="s">
        <v>114</v>
      </c>
      <c r="C357" s="431">
        <v>0</v>
      </c>
      <c r="D357" s="431">
        <v>0</v>
      </c>
      <c r="E357" s="307" t="str">
        <f>IF(C357&gt;0,D357/C357-1,IF(C357&lt;0,-(D357/C357-1),""))</f>
        <v/>
      </c>
      <c r="F357" s="279" t="str">
        <f t="shared" si="45"/>
        <v>否</v>
      </c>
      <c r="G357" s="158" t="str">
        <f t="shared" si="46"/>
        <v>项</v>
      </c>
      <c r="H357" s="158">
        <f t="shared" si="47"/>
        <v>7</v>
      </c>
    </row>
    <row r="358" ht="36" customHeight="true" spans="1:8">
      <c r="A358" s="430">
        <v>2041002</v>
      </c>
      <c r="B358" s="297" t="s">
        <v>115</v>
      </c>
      <c r="C358" s="431">
        <v>0</v>
      </c>
      <c r="D358" s="431">
        <v>0</v>
      </c>
      <c r="E358" s="307" t="str">
        <f>IF(C358&gt;0,D358/C358-1,IF(C358&lt;0,-(D358/C358-1),""))</f>
        <v/>
      </c>
      <c r="F358" s="279" t="str">
        <f t="shared" si="45"/>
        <v>否</v>
      </c>
      <c r="G358" s="158" t="str">
        <f t="shared" si="46"/>
        <v>项</v>
      </c>
      <c r="H358" s="158">
        <f t="shared" si="47"/>
        <v>7</v>
      </c>
    </row>
    <row r="359" ht="36" customHeight="true" spans="1:8">
      <c r="A359" s="430">
        <v>2041006</v>
      </c>
      <c r="B359" s="297" t="s">
        <v>155</v>
      </c>
      <c r="C359" s="431">
        <v>0</v>
      </c>
      <c r="D359" s="431">
        <v>0</v>
      </c>
      <c r="E359" s="307" t="str">
        <f>IF(C359&gt;0,D359/C359-1,IF(C359&lt;0,-(D359/C359-1),""))</f>
        <v/>
      </c>
      <c r="F359" s="279" t="str">
        <f t="shared" si="45"/>
        <v>否</v>
      </c>
      <c r="G359" s="158" t="str">
        <f t="shared" si="46"/>
        <v>项</v>
      </c>
      <c r="H359" s="158">
        <f t="shared" si="47"/>
        <v>7</v>
      </c>
    </row>
    <row r="360" ht="36" customHeight="true" spans="1:8">
      <c r="A360" s="430">
        <v>2041007</v>
      </c>
      <c r="B360" s="297" t="s">
        <v>323</v>
      </c>
      <c r="C360" s="431">
        <v>0</v>
      </c>
      <c r="D360" s="431">
        <v>0</v>
      </c>
      <c r="E360" s="307" t="str">
        <f>IF(C360&gt;0,D360/C360-1,IF(C360&lt;0,-(D360/C360-1),""))</f>
        <v/>
      </c>
      <c r="F360" s="279" t="str">
        <f t="shared" si="45"/>
        <v>否</v>
      </c>
      <c r="G360" s="158" t="str">
        <f t="shared" si="46"/>
        <v>项</v>
      </c>
      <c r="H360" s="158">
        <f t="shared" si="47"/>
        <v>7</v>
      </c>
    </row>
    <row r="361" ht="36" customHeight="true" spans="1:8">
      <c r="A361" s="430">
        <v>2041099</v>
      </c>
      <c r="B361" s="297" t="s">
        <v>324</v>
      </c>
      <c r="C361" s="431">
        <v>0</v>
      </c>
      <c r="D361" s="431">
        <v>0</v>
      </c>
      <c r="E361" s="307" t="str">
        <f>IF(C361&gt;0,D361/C361-1,IF(C361&lt;0,-(D361/C361-1),""))</f>
        <v/>
      </c>
      <c r="F361" s="279" t="str">
        <f t="shared" si="45"/>
        <v>否</v>
      </c>
      <c r="G361" s="158" t="str">
        <f t="shared" si="46"/>
        <v>项</v>
      </c>
      <c r="H361" s="158">
        <f t="shared" si="47"/>
        <v>7</v>
      </c>
    </row>
    <row r="362" ht="36" customHeight="true" spans="1:8">
      <c r="A362" s="428">
        <v>20499</v>
      </c>
      <c r="B362" s="295" t="s">
        <v>325</v>
      </c>
      <c r="C362" s="429">
        <v>0</v>
      </c>
      <c r="D362" s="429">
        <v>50</v>
      </c>
      <c r="E362" s="348" t="str">
        <f>IFERROR(D362/C362-1,"")</f>
        <v/>
      </c>
      <c r="F362" s="279" t="str">
        <f t="shared" si="45"/>
        <v>是</v>
      </c>
      <c r="G362" s="158" t="str">
        <f t="shared" si="46"/>
        <v>款</v>
      </c>
      <c r="H362" s="158">
        <f t="shared" si="47"/>
        <v>5</v>
      </c>
    </row>
    <row r="363" ht="36" customHeight="true" spans="1:8">
      <c r="A363" s="434">
        <v>2049902</v>
      </c>
      <c r="B363" s="297" t="s">
        <v>326</v>
      </c>
      <c r="C363" s="431">
        <v>0</v>
      </c>
      <c r="D363" s="431">
        <v>0</v>
      </c>
      <c r="E363" s="307" t="str">
        <f>IF(C363&gt;0,D363/C363-1,IF(C363&lt;0,-(D363/C363-1),""))</f>
        <v/>
      </c>
      <c r="F363" s="279" t="str">
        <f t="shared" si="45"/>
        <v>否</v>
      </c>
      <c r="G363" s="158" t="str">
        <f t="shared" si="46"/>
        <v>项</v>
      </c>
      <c r="H363" s="158">
        <f t="shared" si="47"/>
        <v>7</v>
      </c>
    </row>
    <row r="364" ht="36" customHeight="true" spans="1:8">
      <c r="A364" s="440">
        <v>2049999</v>
      </c>
      <c r="B364" s="297" t="s">
        <v>327</v>
      </c>
      <c r="C364" s="431">
        <v>0</v>
      </c>
      <c r="D364" s="431">
        <v>50</v>
      </c>
      <c r="E364" s="307" t="str">
        <f>IF(C364&gt;0,D364/C364-1,IF(C364&lt;0,-(D364/C364-1),""))</f>
        <v/>
      </c>
      <c r="F364" s="279" t="str">
        <f t="shared" si="45"/>
        <v>是</v>
      </c>
      <c r="G364" s="158" t="str">
        <f t="shared" si="46"/>
        <v>项</v>
      </c>
      <c r="H364" s="158">
        <f t="shared" si="47"/>
        <v>7</v>
      </c>
    </row>
    <row r="365" ht="36" customHeight="true" spans="1:8">
      <c r="A365" s="441" t="s">
        <v>328</v>
      </c>
      <c r="B365" s="442" t="s">
        <v>254</v>
      </c>
      <c r="C365" s="429"/>
      <c r="D365" s="429">
        <v>0</v>
      </c>
      <c r="E365" s="348" t="str">
        <f>IFERROR(D365/C365-1,"")</f>
        <v/>
      </c>
      <c r="F365" s="279" t="str">
        <f t="shared" si="45"/>
        <v>否</v>
      </c>
      <c r="G365" s="158" t="str">
        <f t="shared" si="46"/>
        <v>项</v>
      </c>
      <c r="H365" s="158">
        <f t="shared" si="47"/>
        <v>4</v>
      </c>
    </row>
    <row r="366" ht="36" customHeight="true" spans="1:8">
      <c r="A366" s="441" t="s">
        <v>329</v>
      </c>
      <c r="B366" s="442" t="s">
        <v>330</v>
      </c>
      <c r="C366" s="429"/>
      <c r="D366" s="429">
        <v>0</v>
      </c>
      <c r="E366" s="348" t="str">
        <f>IFERROR(D366/C366-1,"")</f>
        <v/>
      </c>
      <c r="F366" s="279" t="str">
        <f t="shared" si="45"/>
        <v>否</v>
      </c>
      <c r="G366" s="158" t="str">
        <f t="shared" si="46"/>
        <v>项</v>
      </c>
      <c r="H366" s="158">
        <f t="shared" si="47"/>
        <v>4</v>
      </c>
    </row>
    <row r="367" ht="36" customHeight="true" spans="1:8">
      <c r="A367" s="428">
        <v>205</v>
      </c>
      <c r="B367" s="295" t="s">
        <v>75</v>
      </c>
      <c r="C367" s="429">
        <v>45403</v>
      </c>
      <c r="D367" s="429">
        <v>58080</v>
      </c>
      <c r="E367" s="348">
        <f>IFERROR(D367/C367-1,"")</f>
        <v>0.279</v>
      </c>
      <c r="F367" s="279" t="str">
        <f t="shared" si="45"/>
        <v>是</v>
      </c>
      <c r="G367" s="158" t="str">
        <f t="shared" si="46"/>
        <v>类</v>
      </c>
      <c r="H367" s="158">
        <f t="shared" si="47"/>
        <v>3</v>
      </c>
    </row>
    <row r="368" ht="36" customHeight="true" spans="1:8">
      <c r="A368" s="428">
        <v>20501</v>
      </c>
      <c r="B368" s="295" t="s">
        <v>331</v>
      </c>
      <c r="C368" s="429">
        <v>3995</v>
      </c>
      <c r="D368" s="429">
        <v>2689</v>
      </c>
      <c r="E368" s="348">
        <f>IFERROR(D368/C368-1,"")</f>
        <v>-0.327</v>
      </c>
      <c r="F368" s="279" t="str">
        <f t="shared" si="45"/>
        <v>是</v>
      </c>
      <c r="G368" s="158" t="str">
        <f t="shared" si="46"/>
        <v>款</v>
      </c>
      <c r="H368" s="158">
        <f t="shared" si="47"/>
        <v>5</v>
      </c>
    </row>
    <row r="369" ht="36" customHeight="true" spans="1:8">
      <c r="A369" s="430">
        <v>2050101</v>
      </c>
      <c r="B369" s="297" t="s">
        <v>114</v>
      </c>
      <c r="C369" s="431">
        <v>1107</v>
      </c>
      <c r="D369" s="431">
        <v>506</v>
      </c>
      <c r="E369" s="307">
        <f>IF(C369&gt;0,D369/C369-1,IF(C369&lt;0,-(D369/C369-1),""))</f>
        <v>-0.543</v>
      </c>
      <c r="F369" s="279" t="str">
        <f t="shared" si="45"/>
        <v>是</v>
      </c>
      <c r="G369" s="158" t="str">
        <f t="shared" si="46"/>
        <v>项</v>
      </c>
      <c r="H369" s="158">
        <f t="shared" si="47"/>
        <v>7</v>
      </c>
    </row>
    <row r="370" ht="36" customHeight="true" spans="1:8">
      <c r="A370" s="430">
        <v>2050102</v>
      </c>
      <c r="B370" s="297" t="s">
        <v>115</v>
      </c>
      <c r="C370" s="431">
        <v>232</v>
      </c>
      <c r="D370" s="431">
        <v>234</v>
      </c>
      <c r="E370" s="307">
        <f>IF(C370&gt;0,D370/C370-1,IF(C370&lt;0,-(D370/C370-1),""))</f>
        <v>0.009</v>
      </c>
      <c r="F370" s="279" t="str">
        <f t="shared" si="45"/>
        <v>是</v>
      </c>
      <c r="G370" s="158" t="str">
        <f t="shared" si="46"/>
        <v>项</v>
      </c>
      <c r="H370" s="158">
        <f t="shared" si="47"/>
        <v>7</v>
      </c>
    </row>
    <row r="371" ht="36" customHeight="true" spans="1:8">
      <c r="A371" s="430">
        <v>2050103</v>
      </c>
      <c r="B371" s="297" t="s">
        <v>116</v>
      </c>
      <c r="C371" s="431">
        <v>0</v>
      </c>
      <c r="D371" s="431">
        <v>0</v>
      </c>
      <c r="E371" s="307" t="str">
        <f>IF(C371&gt;0,D371/C371-1,IF(C371&lt;0,-(D371/C371-1),""))</f>
        <v/>
      </c>
      <c r="F371" s="279" t="str">
        <f t="shared" si="45"/>
        <v>否</v>
      </c>
      <c r="G371" s="158" t="str">
        <f t="shared" si="46"/>
        <v>项</v>
      </c>
      <c r="H371" s="158">
        <f t="shared" si="47"/>
        <v>7</v>
      </c>
    </row>
    <row r="372" ht="36" customHeight="true" spans="1:8">
      <c r="A372" s="430">
        <v>2050199</v>
      </c>
      <c r="B372" s="297" t="s">
        <v>332</v>
      </c>
      <c r="C372" s="431">
        <v>2656</v>
      </c>
      <c r="D372" s="431">
        <v>1949</v>
      </c>
      <c r="E372" s="307">
        <f>IF(C372&gt;0,D372/C372-1,IF(C372&lt;0,-(D372/C372-1),""))</f>
        <v>-0.266</v>
      </c>
      <c r="F372" s="279" t="str">
        <f t="shared" si="45"/>
        <v>是</v>
      </c>
      <c r="G372" s="158" t="str">
        <f t="shared" si="46"/>
        <v>项</v>
      </c>
      <c r="H372" s="158">
        <f t="shared" si="47"/>
        <v>7</v>
      </c>
    </row>
    <row r="373" ht="36" customHeight="true" spans="1:8">
      <c r="A373" s="428">
        <v>20502</v>
      </c>
      <c r="B373" s="295" t="s">
        <v>333</v>
      </c>
      <c r="C373" s="429">
        <v>15801</v>
      </c>
      <c r="D373" s="429">
        <v>18599</v>
      </c>
      <c r="E373" s="348">
        <f>IFERROR(D373/C373-1,"")</f>
        <v>0.177</v>
      </c>
      <c r="F373" s="279" t="str">
        <f t="shared" si="45"/>
        <v>是</v>
      </c>
      <c r="G373" s="158" t="str">
        <f t="shared" si="46"/>
        <v>款</v>
      </c>
      <c r="H373" s="158">
        <f t="shared" si="47"/>
        <v>5</v>
      </c>
    </row>
    <row r="374" ht="36" customHeight="true" spans="1:8">
      <c r="A374" s="430">
        <v>2050201</v>
      </c>
      <c r="B374" s="297" t="s">
        <v>334</v>
      </c>
      <c r="C374" s="431">
        <v>4647</v>
      </c>
      <c r="D374" s="431">
        <v>5352</v>
      </c>
      <c r="E374" s="307">
        <f t="shared" ref="E374:E381" si="51">IF(C374&gt;0,D374/C374-1,IF(C374&lt;0,-(D374/C374-1),""))</f>
        <v>0.152</v>
      </c>
      <c r="F374" s="279" t="str">
        <f t="shared" si="45"/>
        <v>是</v>
      </c>
      <c r="G374" s="158" t="str">
        <f t="shared" si="46"/>
        <v>项</v>
      </c>
      <c r="H374" s="158">
        <f t="shared" si="47"/>
        <v>7</v>
      </c>
    </row>
    <row r="375" ht="36" customHeight="true" spans="1:8">
      <c r="A375" s="430">
        <v>2050202</v>
      </c>
      <c r="B375" s="297" t="s">
        <v>335</v>
      </c>
      <c r="C375" s="431">
        <v>0</v>
      </c>
      <c r="D375" s="431">
        <v>0</v>
      </c>
      <c r="E375" s="307" t="str">
        <f t="shared" si="51"/>
        <v/>
      </c>
      <c r="F375" s="279" t="str">
        <f t="shared" si="45"/>
        <v>否</v>
      </c>
      <c r="G375" s="158" t="str">
        <f t="shared" si="46"/>
        <v>项</v>
      </c>
      <c r="H375" s="158">
        <f t="shared" si="47"/>
        <v>7</v>
      </c>
    </row>
    <row r="376" ht="36" customHeight="true" spans="1:8">
      <c r="A376" s="430">
        <v>2050203</v>
      </c>
      <c r="B376" s="297" t="s">
        <v>336</v>
      </c>
      <c r="C376" s="431">
        <v>0</v>
      </c>
      <c r="D376" s="431">
        <v>0</v>
      </c>
      <c r="E376" s="307" t="str">
        <f t="shared" si="51"/>
        <v/>
      </c>
      <c r="F376" s="279" t="str">
        <f t="shared" si="45"/>
        <v>否</v>
      </c>
      <c r="G376" s="158" t="str">
        <f t="shared" si="46"/>
        <v>项</v>
      </c>
      <c r="H376" s="158">
        <f t="shared" si="47"/>
        <v>7</v>
      </c>
    </row>
    <row r="377" ht="36" customHeight="true" spans="1:8">
      <c r="A377" s="430">
        <v>2050204</v>
      </c>
      <c r="B377" s="297" t="s">
        <v>337</v>
      </c>
      <c r="C377" s="431">
        <v>10815</v>
      </c>
      <c r="D377" s="431">
        <v>12797</v>
      </c>
      <c r="E377" s="307">
        <f t="shared" si="51"/>
        <v>0.183</v>
      </c>
      <c r="F377" s="279" t="str">
        <f t="shared" si="45"/>
        <v>是</v>
      </c>
      <c r="G377" s="158" t="str">
        <f t="shared" si="46"/>
        <v>项</v>
      </c>
      <c r="H377" s="158">
        <f t="shared" si="47"/>
        <v>7</v>
      </c>
    </row>
    <row r="378" ht="36" customHeight="true" spans="1:8">
      <c r="A378" s="430">
        <v>2050205</v>
      </c>
      <c r="B378" s="297" t="s">
        <v>338</v>
      </c>
      <c r="C378" s="431">
        <v>0</v>
      </c>
      <c r="D378" s="431">
        <v>0</v>
      </c>
      <c r="E378" s="307" t="str">
        <f t="shared" si="51"/>
        <v/>
      </c>
      <c r="F378" s="279" t="str">
        <f t="shared" si="45"/>
        <v>否</v>
      </c>
      <c r="G378" s="158" t="str">
        <f t="shared" si="46"/>
        <v>项</v>
      </c>
      <c r="H378" s="158">
        <f t="shared" si="47"/>
        <v>7</v>
      </c>
    </row>
    <row r="379" ht="36" customHeight="true" spans="1:8">
      <c r="A379" s="430">
        <v>2050206</v>
      </c>
      <c r="B379" s="297" t="s">
        <v>339</v>
      </c>
      <c r="C379" s="431">
        <v>0</v>
      </c>
      <c r="D379" s="431">
        <v>0</v>
      </c>
      <c r="E379" s="307" t="str">
        <f t="shared" si="51"/>
        <v/>
      </c>
      <c r="F379" s="279" t="str">
        <f t="shared" si="45"/>
        <v>否</v>
      </c>
      <c r="G379" s="158" t="str">
        <f t="shared" si="46"/>
        <v>项</v>
      </c>
      <c r="H379" s="158">
        <f t="shared" si="47"/>
        <v>7</v>
      </c>
    </row>
    <row r="380" ht="36" customHeight="true" spans="1:8">
      <c r="A380" s="430">
        <v>2050207</v>
      </c>
      <c r="B380" s="297" t="s">
        <v>340</v>
      </c>
      <c r="C380" s="431">
        <v>0</v>
      </c>
      <c r="D380" s="431">
        <v>0</v>
      </c>
      <c r="E380" s="307" t="str">
        <f t="shared" si="51"/>
        <v/>
      </c>
      <c r="F380" s="279" t="str">
        <f t="shared" si="45"/>
        <v>否</v>
      </c>
      <c r="G380" s="158" t="str">
        <f t="shared" si="46"/>
        <v>项</v>
      </c>
      <c r="H380" s="158">
        <f t="shared" si="47"/>
        <v>7</v>
      </c>
    </row>
    <row r="381" ht="36" customHeight="true" spans="1:8">
      <c r="A381" s="430">
        <v>2050299</v>
      </c>
      <c r="B381" s="297" t="s">
        <v>341</v>
      </c>
      <c r="C381" s="431">
        <v>339</v>
      </c>
      <c r="D381" s="431">
        <v>450</v>
      </c>
      <c r="E381" s="307">
        <f t="shared" si="51"/>
        <v>0.327</v>
      </c>
      <c r="F381" s="279" t="str">
        <f t="shared" si="45"/>
        <v>是</v>
      </c>
      <c r="G381" s="158" t="str">
        <f t="shared" si="46"/>
        <v>项</v>
      </c>
      <c r="H381" s="158">
        <f t="shared" si="47"/>
        <v>7</v>
      </c>
    </row>
    <row r="382" ht="36" customHeight="true" spans="1:8">
      <c r="A382" s="428">
        <v>20503</v>
      </c>
      <c r="B382" s="295" t="s">
        <v>342</v>
      </c>
      <c r="C382" s="429">
        <v>19003</v>
      </c>
      <c r="D382" s="429">
        <v>29249</v>
      </c>
      <c r="E382" s="348">
        <f>IFERROR(D382/C382-1,"")</f>
        <v>0.539</v>
      </c>
      <c r="F382" s="279" t="str">
        <f t="shared" si="45"/>
        <v>是</v>
      </c>
      <c r="G382" s="158" t="str">
        <f t="shared" si="46"/>
        <v>款</v>
      </c>
      <c r="H382" s="158">
        <f t="shared" si="47"/>
        <v>5</v>
      </c>
    </row>
    <row r="383" ht="36" customHeight="true" spans="1:8">
      <c r="A383" s="430">
        <v>2050301</v>
      </c>
      <c r="B383" s="297" t="s">
        <v>343</v>
      </c>
      <c r="C383" s="431">
        <v>0</v>
      </c>
      <c r="D383" s="431">
        <v>0</v>
      </c>
      <c r="E383" s="307" t="str">
        <f>IF(C383&gt;0,D383/C383-1,IF(C383&lt;0,-(D383/C383-1),""))</f>
        <v/>
      </c>
      <c r="F383" s="279" t="str">
        <f t="shared" si="45"/>
        <v>否</v>
      </c>
      <c r="G383" s="158" t="str">
        <f t="shared" si="46"/>
        <v>项</v>
      </c>
      <c r="H383" s="158">
        <f t="shared" si="47"/>
        <v>7</v>
      </c>
    </row>
    <row r="384" ht="36" customHeight="true" spans="1:8">
      <c r="A384" s="430">
        <v>2050302</v>
      </c>
      <c r="B384" s="297" t="s">
        <v>344</v>
      </c>
      <c r="C384" s="431">
        <v>13735</v>
      </c>
      <c r="D384" s="431">
        <v>18137</v>
      </c>
      <c r="E384" s="307">
        <f>IF(C384&gt;0,D384/C384-1,IF(C384&lt;0,-(D384/C384-1),""))</f>
        <v>0.32</v>
      </c>
      <c r="F384" s="279" t="str">
        <f t="shared" si="45"/>
        <v>是</v>
      </c>
      <c r="G384" s="158" t="str">
        <f t="shared" si="46"/>
        <v>项</v>
      </c>
      <c r="H384" s="158">
        <f t="shared" si="47"/>
        <v>7</v>
      </c>
    </row>
    <row r="385" ht="36" customHeight="true" spans="1:8">
      <c r="A385" s="430">
        <v>2050303</v>
      </c>
      <c r="B385" s="297" t="s">
        <v>345</v>
      </c>
      <c r="C385" s="431">
        <v>55</v>
      </c>
      <c r="D385" s="431">
        <v>46</v>
      </c>
      <c r="E385" s="307">
        <f>IF(C385&gt;0,D385/C385-1,IF(C385&lt;0,-(D385/C385-1),""))</f>
        <v>-0.164</v>
      </c>
      <c r="F385" s="279" t="str">
        <f t="shared" si="45"/>
        <v>是</v>
      </c>
      <c r="G385" s="158" t="str">
        <f t="shared" si="46"/>
        <v>项</v>
      </c>
      <c r="H385" s="158">
        <f t="shared" si="47"/>
        <v>7</v>
      </c>
    </row>
    <row r="386" ht="36" customHeight="true" spans="1:8">
      <c r="A386" s="430">
        <v>2050305</v>
      </c>
      <c r="B386" s="297" t="s">
        <v>346</v>
      </c>
      <c r="C386" s="431">
        <v>5213</v>
      </c>
      <c r="D386" s="431">
        <v>7776</v>
      </c>
      <c r="E386" s="307">
        <f>IF(C386&gt;0,D386/C386-1,IF(C386&lt;0,-(D386/C386-1),""))</f>
        <v>0.492</v>
      </c>
      <c r="F386" s="279" t="str">
        <f t="shared" si="45"/>
        <v>是</v>
      </c>
      <c r="G386" s="158" t="str">
        <f t="shared" si="46"/>
        <v>项</v>
      </c>
      <c r="H386" s="158">
        <f t="shared" si="47"/>
        <v>7</v>
      </c>
    </row>
    <row r="387" ht="36" customHeight="true" spans="1:8">
      <c r="A387" s="430">
        <v>2050399</v>
      </c>
      <c r="B387" s="297" t="s">
        <v>347</v>
      </c>
      <c r="C387" s="431">
        <v>0</v>
      </c>
      <c r="D387" s="431">
        <v>3290</v>
      </c>
      <c r="E387" s="307" t="str">
        <f>IF(C387&gt;0,D387/C387-1,IF(C387&lt;0,-(D387/C387-1),""))</f>
        <v/>
      </c>
      <c r="F387" s="279" t="str">
        <f t="shared" si="45"/>
        <v>是</v>
      </c>
      <c r="G387" s="158" t="str">
        <f t="shared" si="46"/>
        <v>项</v>
      </c>
      <c r="H387" s="158">
        <f t="shared" si="47"/>
        <v>7</v>
      </c>
    </row>
    <row r="388" ht="36" customHeight="true" spans="1:8">
      <c r="A388" s="428">
        <v>20504</v>
      </c>
      <c r="B388" s="295" t="s">
        <v>348</v>
      </c>
      <c r="C388" s="429">
        <v>0</v>
      </c>
      <c r="D388" s="429">
        <v>0</v>
      </c>
      <c r="E388" s="348" t="str">
        <f>IFERROR(D388/C388-1,"")</f>
        <v/>
      </c>
      <c r="F388" s="279" t="str">
        <f t="shared" ref="F388:F451" si="52">IF(LEN(A388)=3,"是",IF(B388&lt;&gt;"",IF(SUM(C388:D388)&lt;&gt;0,"是","否"),"是"))</f>
        <v>否</v>
      </c>
      <c r="G388" s="158" t="str">
        <f t="shared" ref="G388:G451" si="53">IF(LEN(A388)=3,"类",IF(LEN(A388)=5,"款","项"))</f>
        <v>款</v>
      </c>
      <c r="H388" s="158">
        <f t="shared" si="47"/>
        <v>5</v>
      </c>
    </row>
    <row r="389" ht="36" customHeight="true" spans="1:8">
      <c r="A389" s="430">
        <v>2050401</v>
      </c>
      <c r="B389" s="297" t="s">
        <v>349</v>
      </c>
      <c r="C389" s="431">
        <v>0</v>
      </c>
      <c r="D389" s="431">
        <v>0</v>
      </c>
      <c r="E389" s="307" t="str">
        <f>IF(C389&gt;0,D389/C389-1,IF(C389&lt;0,-(D389/C389-1),""))</f>
        <v/>
      </c>
      <c r="F389" s="279" t="str">
        <f t="shared" si="52"/>
        <v>否</v>
      </c>
      <c r="G389" s="158" t="str">
        <f t="shared" si="53"/>
        <v>项</v>
      </c>
      <c r="H389" s="158">
        <f t="shared" ref="H389:H452" si="54">LEN(A389)</f>
        <v>7</v>
      </c>
    </row>
    <row r="390" ht="36" customHeight="true" spans="1:8">
      <c r="A390" s="430">
        <v>2050402</v>
      </c>
      <c r="B390" s="297" t="s">
        <v>350</v>
      </c>
      <c r="C390" s="431">
        <v>0</v>
      </c>
      <c r="D390" s="431">
        <v>0</v>
      </c>
      <c r="E390" s="307" t="str">
        <f>IF(C390&gt;0,D390/C390-1,IF(C390&lt;0,-(D390/C390-1),""))</f>
        <v/>
      </c>
      <c r="F390" s="279" t="str">
        <f t="shared" si="52"/>
        <v>否</v>
      </c>
      <c r="G390" s="158" t="str">
        <f t="shared" si="53"/>
        <v>项</v>
      </c>
      <c r="H390" s="158">
        <f t="shared" si="54"/>
        <v>7</v>
      </c>
    </row>
    <row r="391" ht="36" customHeight="true" spans="1:8">
      <c r="A391" s="430">
        <v>2050403</v>
      </c>
      <c r="B391" s="297" t="s">
        <v>351</v>
      </c>
      <c r="C391" s="431">
        <v>0</v>
      </c>
      <c r="D391" s="431">
        <v>0</v>
      </c>
      <c r="E391" s="307" t="str">
        <f>IF(C391&gt;0,D391/C391-1,IF(C391&lt;0,-(D391/C391-1),""))</f>
        <v/>
      </c>
      <c r="F391" s="279" t="str">
        <f t="shared" si="52"/>
        <v>否</v>
      </c>
      <c r="G391" s="158" t="str">
        <f t="shared" si="53"/>
        <v>项</v>
      </c>
      <c r="H391" s="158">
        <f t="shared" si="54"/>
        <v>7</v>
      </c>
    </row>
    <row r="392" ht="36" customHeight="true" spans="1:8">
      <c r="A392" s="430">
        <v>2050404</v>
      </c>
      <c r="B392" s="297" t="s">
        <v>352</v>
      </c>
      <c r="C392" s="431">
        <v>0</v>
      </c>
      <c r="D392" s="431">
        <v>0</v>
      </c>
      <c r="E392" s="307" t="str">
        <f>IF(C392&gt;0,D392/C392-1,IF(C392&lt;0,-(D392/C392-1),""))</f>
        <v/>
      </c>
      <c r="F392" s="279" t="str">
        <f t="shared" si="52"/>
        <v>否</v>
      </c>
      <c r="G392" s="158" t="str">
        <f t="shared" si="53"/>
        <v>项</v>
      </c>
      <c r="H392" s="158">
        <f t="shared" si="54"/>
        <v>7</v>
      </c>
    </row>
    <row r="393" ht="36" customHeight="true" spans="1:8">
      <c r="A393" s="430">
        <v>2050499</v>
      </c>
      <c r="B393" s="297" t="s">
        <v>353</v>
      </c>
      <c r="C393" s="431">
        <v>0</v>
      </c>
      <c r="D393" s="431">
        <v>0</v>
      </c>
      <c r="E393" s="307" t="str">
        <f>IF(C393&gt;0,D393/C393-1,IF(C393&lt;0,-(D393/C393-1),""))</f>
        <v/>
      </c>
      <c r="F393" s="279" t="str">
        <f t="shared" si="52"/>
        <v>否</v>
      </c>
      <c r="G393" s="158" t="str">
        <f t="shared" si="53"/>
        <v>项</v>
      </c>
      <c r="H393" s="158">
        <f t="shared" si="54"/>
        <v>7</v>
      </c>
    </row>
    <row r="394" ht="36" customHeight="true" spans="1:8">
      <c r="A394" s="428">
        <v>20505</v>
      </c>
      <c r="B394" s="295" t="s">
        <v>354</v>
      </c>
      <c r="C394" s="429">
        <v>0</v>
      </c>
      <c r="D394" s="429">
        <v>0</v>
      </c>
      <c r="E394" s="348" t="str">
        <f>IFERROR(D394/C394-1,"")</f>
        <v/>
      </c>
      <c r="F394" s="279" t="str">
        <f t="shared" si="52"/>
        <v>否</v>
      </c>
      <c r="G394" s="158" t="str">
        <f t="shared" si="53"/>
        <v>款</v>
      </c>
      <c r="H394" s="158">
        <f t="shared" si="54"/>
        <v>5</v>
      </c>
    </row>
    <row r="395" ht="36" customHeight="true" spans="1:8">
      <c r="A395" s="430">
        <v>2050501</v>
      </c>
      <c r="B395" s="297" t="s">
        <v>355</v>
      </c>
      <c r="C395" s="431">
        <v>0</v>
      </c>
      <c r="D395" s="431">
        <v>0</v>
      </c>
      <c r="E395" s="307" t="str">
        <f>IF(C395&gt;0,D395/C395-1,IF(C395&lt;0,-(D395/C395-1),""))</f>
        <v/>
      </c>
      <c r="F395" s="279" t="str">
        <f t="shared" si="52"/>
        <v>否</v>
      </c>
      <c r="G395" s="158" t="str">
        <f t="shared" si="53"/>
        <v>项</v>
      </c>
      <c r="H395" s="158">
        <f t="shared" si="54"/>
        <v>7</v>
      </c>
    </row>
    <row r="396" ht="36" customHeight="true" spans="1:8">
      <c r="A396" s="430">
        <v>2050502</v>
      </c>
      <c r="B396" s="297" t="s">
        <v>356</v>
      </c>
      <c r="C396" s="431">
        <v>0</v>
      </c>
      <c r="D396" s="431">
        <v>0</v>
      </c>
      <c r="E396" s="307" t="str">
        <f>IF(C396&gt;0,D396/C396-1,IF(C396&lt;0,-(D396/C396-1),""))</f>
        <v/>
      </c>
      <c r="F396" s="279" t="str">
        <f t="shared" si="52"/>
        <v>否</v>
      </c>
      <c r="G396" s="158" t="str">
        <f t="shared" si="53"/>
        <v>项</v>
      </c>
      <c r="H396" s="158">
        <f t="shared" si="54"/>
        <v>7</v>
      </c>
    </row>
    <row r="397" ht="36" customHeight="true" spans="1:8">
      <c r="A397" s="430">
        <v>2050599</v>
      </c>
      <c r="B397" s="297" t="s">
        <v>357</v>
      </c>
      <c r="C397" s="431">
        <v>0</v>
      </c>
      <c r="D397" s="431">
        <v>0</v>
      </c>
      <c r="E397" s="307" t="str">
        <f>IF(C397&gt;0,D397/C397-1,IF(C397&lt;0,-(D397/C397-1),""))</f>
        <v/>
      </c>
      <c r="F397" s="279" t="str">
        <f t="shared" si="52"/>
        <v>否</v>
      </c>
      <c r="G397" s="158" t="str">
        <f t="shared" si="53"/>
        <v>项</v>
      </c>
      <c r="H397" s="158">
        <f t="shared" si="54"/>
        <v>7</v>
      </c>
    </row>
    <row r="398" ht="36" customHeight="true" spans="1:8">
      <c r="A398" s="428">
        <v>20506</v>
      </c>
      <c r="B398" s="295" t="s">
        <v>358</v>
      </c>
      <c r="C398" s="429">
        <v>0</v>
      </c>
      <c r="D398" s="429">
        <v>0</v>
      </c>
      <c r="E398" s="348" t="str">
        <f>IFERROR(D398/C398-1,"")</f>
        <v/>
      </c>
      <c r="F398" s="279" t="str">
        <f t="shared" si="52"/>
        <v>否</v>
      </c>
      <c r="G398" s="158" t="str">
        <f t="shared" si="53"/>
        <v>款</v>
      </c>
      <c r="H398" s="158">
        <f t="shared" si="54"/>
        <v>5</v>
      </c>
    </row>
    <row r="399" ht="36" customHeight="true" spans="1:8">
      <c r="A399" s="430">
        <v>2050601</v>
      </c>
      <c r="B399" s="297" t="s">
        <v>359</v>
      </c>
      <c r="C399" s="431">
        <v>0</v>
      </c>
      <c r="D399" s="431">
        <v>0</v>
      </c>
      <c r="E399" s="307" t="str">
        <f>IF(C399&gt;0,D399/C399-1,IF(C399&lt;0,-(D399/C399-1),""))</f>
        <v/>
      </c>
      <c r="F399" s="279" t="str">
        <f t="shared" si="52"/>
        <v>否</v>
      </c>
      <c r="G399" s="158" t="str">
        <f t="shared" si="53"/>
        <v>项</v>
      </c>
      <c r="H399" s="158">
        <f t="shared" si="54"/>
        <v>7</v>
      </c>
    </row>
    <row r="400" ht="36" customHeight="true" spans="1:8">
      <c r="A400" s="430">
        <v>2050602</v>
      </c>
      <c r="B400" s="297" t="s">
        <v>360</v>
      </c>
      <c r="C400" s="431">
        <v>0</v>
      </c>
      <c r="D400" s="431">
        <v>0</v>
      </c>
      <c r="E400" s="307" t="str">
        <f>IF(C400&gt;0,D400/C400-1,IF(C400&lt;0,-(D400/C400-1),""))</f>
        <v/>
      </c>
      <c r="F400" s="279" t="str">
        <f t="shared" si="52"/>
        <v>否</v>
      </c>
      <c r="G400" s="158" t="str">
        <f t="shared" si="53"/>
        <v>项</v>
      </c>
      <c r="H400" s="158">
        <f t="shared" si="54"/>
        <v>7</v>
      </c>
    </row>
    <row r="401" ht="36" customHeight="true" spans="1:8">
      <c r="A401" s="430">
        <v>2050699</v>
      </c>
      <c r="B401" s="297" t="s">
        <v>361</v>
      </c>
      <c r="C401" s="431">
        <v>0</v>
      </c>
      <c r="D401" s="431">
        <v>0</v>
      </c>
      <c r="E401" s="307" t="str">
        <f>IF(C401&gt;0,D401/C401-1,IF(C401&lt;0,-(D401/C401-1),""))</f>
        <v/>
      </c>
      <c r="F401" s="279" t="str">
        <f t="shared" si="52"/>
        <v>否</v>
      </c>
      <c r="G401" s="158" t="str">
        <f t="shared" si="53"/>
        <v>项</v>
      </c>
      <c r="H401" s="158">
        <f t="shared" si="54"/>
        <v>7</v>
      </c>
    </row>
    <row r="402" ht="36" customHeight="true" spans="1:8">
      <c r="A402" s="428">
        <v>20507</v>
      </c>
      <c r="B402" s="295" t="s">
        <v>362</v>
      </c>
      <c r="C402" s="429">
        <v>2303</v>
      </c>
      <c r="D402" s="429">
        <v>2795</v>
      </c>
      <c r="E402" s="348">
        <f>IFERROR(D402/C402-1,"")</f>
        <v>0.214</v>
      </c>
      <c r="F402" s="279" t="str">
        <f t="shared" si="52"/>
        <v>是</v>
      </c>
      <c r="G402" s="158" t="str">
        <f t="shared" si="53"/>
        <v>款</v>
      </c>
      <c r="H402" s="158">
        <f t="shared" si="54"/>
        <v>5</v>
      </c>
    </row>
    <row r="403" ht="36" customHeight="true" spans="1:8">
      <c r="A403" s="430">
        <v>2050701</v>
      </c>
      <c r="B403" s="297" t="s">
        <v>363</v>
      </c>
      <c r="C403" s="431">
        <v>2303</v>
      </c>
      <c r="D403" s="431">
        <v>2795</v>
      </c>
      <c r="E403" s="307">
        <f>IF(C403&gt;0,D403/C403-1,IF(C403&lt;0,-(D403/C403-1),""))</f>
        <v>0.214</v>
      </c>
      <c r="F403" s="279" t="str">
        <f t="shared" si="52"/>
        <v>是</v>
      </c>
      <c r="G403" s="158" t="str">
        <f t="shared" si="53"/>
        <v>项</v>
      </c>
      <c r="H403" s="158">
        <f t="shared" si="54"/>
        <v>7</v>
      </c>
    </row>
    <row r="404" ht="36" customHeight="true" spans="1:8">
      <c r="A404" s="430">
        <v>2050702</v>
      </c>
      <c r="B404" s="297" t="s">
        <v>364</v>
      </c>
      <c r="C404" s="431">
        <v>0</v>
      </c>
      <c r="D404" s="431">
        <v>0</v>
      </c>
      <c r="E404" s="307" t="str">
        <f>IF(C404&gt;0,D404/C404-1,IF(C404&lt;0,-(D404/C404-1),""))</f>
        <v/>
      </c>
      <c r="F404" s="279" t="str">
        <f t="shared" si="52"/>
        <v>否</v>
      </c>
      <c r="G404" s="158" t="str">
        <f t="shared" si="53"/>
        <v>项</v>
      </c>
      <c r="H404" s="158">
        <f t="shared" si="54"/>
        <v>7</v>
      </c>
    </row>
    <row r="405" ht="36" customHeight="true" spans="1:8">
      <c r="A405" s="430">
        <v>2050799</v>
      </c>
      <c r="B405" s="297" t="s">
        <v>365</v>
      </c>
      <c r="C405" s="431">
        <v>0</v>
      </c>
      <c r="D405" s="431">
        <v>0</v>
      </c>
      <c r="E405" s="307" t="str">
        <f>IF(C405&gt;0,D405/C405-1,IF(C405&lt;0,-(D405/C405-1),""))</f>
        <v/>
      </c>
      <c r="F405" s="279" t="str">
        <f t="shared" si="52"/>
        <v>否</v>
      </c>
      <c r="G405" s="158" t="str">
        <f t="shared" si="53"/>
        <v>项</v>
      </c>
      <c r="H405" s="158">
        <f t="shared" si="54"/>
        <v>7</v>
      </c>
    </row>
    <row r="406" ht="36" customHeight="true" spans="1:8">
      <c r="A406" s="428">
        <v>20508</v>
      </c>
      <c r="B406" s="295" t="s">
        <v>366</v>
      </c>
      <c r="C406" s="429">
        <v>2889</v>
      </c>
      <c r="D406" s="429">
        <v>2865</v>
      </c>
      <c r="E406" s="348">
        <f>IFERROR(D406/C406-1,"")</f>
        <v>-0.008</v>
      </c>
      <c r="F406" s="279" t="str">
        <f t="shared" si="52"/>
        <v>是</v>
      </c>
      <c r="G406" s="158" t="str">
        <f t="shared" si="53"/>
        <v>款</v>
      </c>
      <c r="H406" s="158">
        <f t="shared" si="54"/>
        <v>5</v>
      </c>
    </row>
    <row r="407" ht="36" customHeight="true" spans="1:8">
      <c r="A407" s="430">
        <v>2050801</v>
      </c>
      <c r="B407" s="297" t="s">
        <v>367</v>
      </c>
      <c r="C407" s="431">
        <v>0</v>
      </c>
      <c r="D407" s="431">
        <v>0</v>
      </c>
      <c r="E407" s="307" t="str">
        <f>IF(C407&gt;0,D407/C407-1,IF(C407&lt;0,-(D407/C407-1),""))</f>
        <v/>
      </c>
      <c r="F407" s="279" t="str">
        <f t="shared" si="52"/>
        <v>否</v>
      </c>
      <c r="G407" s="158" t="str">
        <f t="shared" si="53"/>
        <v>项</v>
      </c>
      <c r="H407" s="158">
        <f t="shared" si="54"/>
        <v>7</v>
      </c>
    </row>
    <row r="408" ht="36" customHeight="true" spans="1:8">
      <c r="A408" s="430">
        <v>2050802</v>
      </c>
      <c r="B408" s="297" t="s">
        <v>368</v>
      </c>
      <c r="C408" s="431">
        <v>2889</v>
      </c>
      <c r="D408" s="431">
        <v>2865</v>
      </c>
      <c r="E408" s="307">
        <f>IF(C408&gt;0,D408/C408-1,IF(C408&lt;0,-(D408/C408-1),""))</f>
        <v>-0.008</v>
      </c>
      <c r="F408" s="279" t="str">
        <f t="shared" si="52"/>
        <v>是</v>
      </c>
      <c r="G408" s="158" t="str">
        <f t="shared" si="53"/>
        <v>项</v>
      </c>
      <c r="H408" s="158">
        <f t="shared" si="54"/>
        <v>7</v>
      </c>
    </row>
    <row r="409" ht="36" customHeight="true" spans="1:8">
      <c r="A409" s="430">
        <v>2050803</v>
      </c>
      <c r="B409" s="297" t="s">
        <v>369</v>
      </c>
      <c r="C409" s="431">
        <v>0</v>
      </c>
      <c r="D409" s="431">
        <v>0</v>
      </c>
      <c r="E409" s="307" t="str">
        <f>IF(C409&gt;0,D409/C409-1,IF(C409&lt;0,-(D409/C409-1),""))</f>
        <v/>
      </c>
      <c r="F409" s="279" t="str">
        <f t="shared" si="52"/>
        <v>否</v>
      </c>
      <c r="G409" s="158" t="str">
        <f t="shared" si="53"/>
        <v>项</v>
      </c>
      <c r="H409" s="158">
        <f t="shared" si="54"/>
        <v>7</v>
      </c>
    </row>
    <row r="410" ht="36" customHeight="true" spans="1:8">
      <c r="A410" s="430">
        <v>2050804</v>
      </c>
      <c r="B410" s="297" t="s">
        <v>370</v>
      </c>
      <c r="C410" s="431">
        <v>0</v>
      </c>
      <c r="D410" s="431">
        <v>0</v>
      </c>
      <c r="E410" s="307" t="str">
        <f>IF(C410&gt;0,D410/C410-1,IF(C410&lt;0,-(D410/C410-1),""))</f>
        <v/>
      </c>
      <c r="F410" s="279" t="str">
        <f t="shared" si="52"/>
        <v>否</v>
      </c>
      <c r="G410" s="158" t="str">
        <f t="shared" si="53"/>
        <v>项</v>
      </c>
      <c r="H410" s="158">
        <f t="shared" si="54"/>
        <v>7</v>
      </c>
    </row>
    <row r="411" ht="36" customHeight="true" spans="1:8">
      <c r="A411" s="430">
        <v>2050899</v>
      </c>
      <c r="B411" s="297" t="s">
        <v>371</v>
      </c>
      <c r="C411" s="431">
        <v>0</v>
      </c>
      <c r="D411" s="431">
        <v>0</v>
      </c>
      <c r="E411" s="307" t="str">
        <f>IF(C411&gt;0,D411/C411-1,IF(C411&lt;0,-(D411/C411-1),""))</f>
        <v/>
      </c>
      <c r="F411" s="279" t="str">
        <f t="shared" si="52"/>
        <v>否</v>
      </c>
      <c r="G411" s="158" t="str">
        <f t="shared" si="53"/>
        <v>项</v>
      </c>
      <c r="H411" s="158">
        <f t="shared" si="54"/>
        <v>7</v>
      </c>
    </row>
    <row r="412" ht="36" customHeight="true" spans="1:8">
      <c r="A412" s="428">
        <v>20509</v>
      </c>
      <c r="B412" s="295" t="s">
        <v>372</v>
      </c>
      <c r="C412" s="429">
        <v>975</v>
      </c>
      <c r="D412" s="429">
        <v>987</v>
      </c>
      <c r="E412" s="348">
        <f>IFERROR(D412/C412-1,"")</f>
        <v>0.012</v>
      </c>
      <c r="F412" s="279" t="str">
        <f t="shared" si="52"/>
        <v>是</v>
      </c>
      <c r="G412" s="158" t="str">
        <f t="shared" si="53"/>
        <v>款</v>
      </c>
      <c r="H412" s="158">
        <f t="shared" si="54"/>
        <v>5</v>
      </c>
    </row>
    <row r="413" s="420" customFormat="true" ht="36" customHeight="true" spans="1:8">
      <c r="A413" s="430">
        <v>2050901</v>
      </c>
      <c r="B413" s="297" t="s">
        <v>373</v>
      </c>
      <c r="C413" s="431">
        <v>0</v>
      </c>
      <c r="D413" s="431">
        <v>0</v>
      </c>
      <c r="E413" s="307" t="str">
        <f t="shared" ref="E413:E418" si="55">IF(C413&gt;0,D413/C413-1,IF(C413&lt;0,-(D413/C413-1),""))</f>
        <v/>
      </c>
      <c r="F413" s="279" t="str">
        <f t="shared" si="52"/>
        <v>否</v>
      </c>
      <c r="G413" s="158" t="str">
        <f t="shared" si="53"/>
        <v>项</v>
      </c>
      <c r="H413" s="158">
        <f t="shared" si="54"/>
        <v>7</v>
      </c>
    </row>
    <row r="414" ht="36" customHeight="true" spans="1:8">
      <c r="A414" s="430">
        <v>2050902</v>
      </c>
      <c r="B414" s="297" t="s">
        <v>374</v>
      </c>
      <c r="C414" s="431">
        <v>0</v>
      </c>
      <c r="D414" s="431">
        <v>0</v>
      </c>
      <c r="E414" s="307" t="str">
        <f t="shared" si="55"/>
        <v/>
      </c>
      <c r="F414" s="279" t="str">
        <f t="shared" si="52"/>
        <v>否</v>
      </c>
      <c r="G414" s="158" t="str">
        <f t="shared" si="53"/>
        <v>项</v>
      </c>
      <c r="H414" s="158">
        <f t="shared" si="54"/>
        <v>7</v>
      </c>
    </row>
    <row r="415" ht="36" customHeight="true" spans="1:8">
      <c r="A415" s="430">
        <v>2050903</v>
      </c>
      <c r="B415" s="297" t="s">
        <v>375</v>
      </c>
      <c r="C415" s="431">
        <v>0</v>
      </c>
      <c r="D415" s="431">
        <v>0</v>
      </c>
      <c r="E415" s="307" t="str">
        <f t="shared" si="55"/>
        <v/>
      </c>
      <c r="F415" s="279" t="str">
        <f t="shared" si="52"/>
        <v>否</v>
      </c>
      <c r="G415" s="158" t="str">
        <f t="shared" si="53"/>
        <v>项</v>
      </c>
      <c r="H415" s="158">
        <f t="shared" si="54"/>
        <v>7</v>
      </c>
    </row>
    <row r="416" s="420" customFormat="true" ht="36" customHeight="true" spans="1:8">
      <c r="A416" s="430">
        <v>2050904</v>
      </c>
      <c r="B416" s="297" t="s">
        <v>376</v>
      </c>
      <c r="C416" s="431">
        <v>0</v>
      </c>
      <c r="D416" s="431">
        <v>0</v>
      </c>
      <c r="E416" s="307" t="str">
        <f t="shared" si="55"/>
        <v/>
      </c>
      <c r="F416" s="279" t="str">
        <f t="shared" si="52"/>
        <v>否</v>
      </c>
      <c r="G416" s="158" t="str">
        <f t="shared" si="53"/>
        <v>项</v>
      </c>
      <c r="H416" s="158">
        <f t="shared" si="54"/>
        <v>7</v>
      </c>
    </row>
    <row r="417" ht="36" customHeight="true" spans="1:8">
      <c r="A417" s="430">
        <v>2050905</v>
      </c>
      <c r="B417" s="297" t="s">
        <v>377</v>
      </c>
      <c r="C417" s="431">
        <v>0</v>
      </c>
      <c r="D417" s="431">
        <v>1</v>
      </c>
      <c r="E417" s="307" t="str">
        <f t="shared" si="55"/>
        <v/>
      </c>
      <c r="F417" s="279" t="str">
        <f t="shared" si="52"/>
        <v>是</v>
      </c>
      <c r="G417" s="158" t="str">
        <f t="shared" si="53"/>
        <v>项</v>
      </c>
      <c r="H417" s="158">
        <f t="shared" si="54"/>
        <v>7</v>
      </c>
    </row>
    <row r="418" ht="36" customHeight="true" spans="1:8">
      <c r="A418" s="430">
        <v>2050999</v>
      </c>
      <c r="B418" s="297" t="s">
        <v>378</v>
      </c>
      <c r="C418" s="431">
        <v>975</v>
      </c>
      <c r="D418" s="431">
        <v>986</v>
      </c>
      <c r="E418" s="307">
        <f t="shared" si="55"/>
        <v>0.011</v>
      </c>
      <c r="F418" s="279" t="str">
        <f t="shared" si="52"/>
        <v>是</v>
      </c>
      <c r="G418" s="158" t="str">
        <f t="shared" si="53"/>
        <v>项</v>
      </c>
      <c r="H418" s="158">
        <f t="shared" si="54"/>
        <v>7</v>
      </c>
    </row>
    <row r="419" ht="36" customHeight="true" spans="1:8">
      <c r="A419" s="428">
        <v>20599</v>
      </c>
      <c r="B419" s="295" t="s">
        <v>379</v>
      </c>
      <c r="C419" s="429">
        <v>437</v>
      </c>
      <c r="D419" s="429">
        <v>896</v>
      </c>
      <c r="E419" s="348">
        <f>IFERROR(D419/C419-1,"")</f>
        <v>1.05</v>
      </c>
      <c r="F419" s="279" t="str">
        <f t="shared" si="52"/>
        <v>是</v>
      </c>
      <c r="G419" s="158" t="str">
        <f t="shared" si="53"/>
        <v>款</v>
      </c>
      <c r="H419" s="158">
        <f t="shared" si="54"/>
        <v>5</v>
      </c>
    </row>
    <row r="420" ht="36" customHeight="true" spans="1:8">
      <c r="A420" s="297">
        <v>2059999</v>
      </c>
      <c r="B420" s="297" t="s">
        <v>380</v>
      </c>
      <c r="C420" s="431">
        <v>437</v>
      </c>
      <c r="D420" s="431">
        <v>896</v>
      </c>
      <c r="E420" s="307">
        <f>IF(C420&gt;0,D420/C420-1,IF(C420&lt;0,-(D420/C420-1),""))</f>
        <v>1.05</v>
      </c>
      <c r="F420" s="279" t="str">
        <f t="shared" si="52"/>
        <v>是</v>
      </c>
      <c r="G420" s="158" t="str">
        <f t="shared" si="53"/>
        <v>项</v>
      </c>
      <c r="H420" s="158">
        <f t="shared" si="54"/>
        <v>7</v>
      </c>
    </row>
    <row r="421" ht="36" customHeight="true" spans="1:8">
      <c r="A421" s="435" t="s">
        <v>381</v>
      </c>
      <c r="B421" s="436" t="s">
        <v>254</v>
      </c>
      <c r="C421" s="429" t="s">
        <v>108</v>
      </c>
      <c r="D421" s="429">
        <v>0</v>
      </c>
      <c r="E421" s="348" t="str">
        <f>IFERROR(D421/C421-1,"")</f>
        <v/>
      </c>
      <c r="F421" s="279" t="str">
        <f t="shared" si="52"/>
        <v>否</v>
      </c>
      <c r="G421" s="158" t="str">
        <f t="shared" si="53"/>
        <v>项</v>
      </c>
      <c r="H421" s="158">
        <f t="shared" si="54"/>
        <v>4</v>
      </c>
    </row>
    <row r="422" ht="36" customHeight="true" spans="1:8">
      <c r="A422" s="435" t="s">
        <v>382</v>
      </c>
      <c r="B422" s="436" t="s">
        <v>383</v>
      </c>
      <c r="C422" s="429" t="s">
        <v>108</v>
      </c>
      <c r="D422" s="429">
        <v>0</v>
      </c>
      <c r="E422" s="348" t="str">
        <f>IFERROR(D422/C422-1,"")</f>
        <v/>
      </c>
      <c r="F422" s="279" t="str">
        <f t="shared" si="52"/>
        <v>否</v>
      </c>
      <c r="G422" s="158" t="str">
        <f t="shared" si="53"/>
        <v>项</v>
      </c>
      <c r="H422" s="158">
        <f t="shared" si="54"/>
        <v>4</v>
      </c>
    </row>
    <row r="423" ht="36" customHeight="true" spans="1:8">
      <c r="A423" s="428">
        <v>206</v>
      </c>
      <c r="B423" s="295" t="s">
        <v>76</v>
      </c>
      <c r="C423" s="429">
        <v>26422</v>
      </c>
      <c r="D423" s="429">
        <v>32535</v>
      </c>
      <c r="E423" s="348">
        <f>IFERROR(D423/C423-1,"")</f>
        <v>0.231</v>
      </c>
      <c r="F423" s="279" t="str">
        <f t="shared" si="52"/>
        <v>是</v>
      </c>
      <c r="G423" s="158" t="str">
        <f t="shared" si="53"/>
        <v>类</v>
      </c>
      <c r="H423" s="158">
        <f t="shared" si="54"/>
        <v>3</v>
      </c>
    </row>
    <row r="424" ht="36" customHeight="true" spans="1:8">
      <c r="A424" s="428">
        <v>20601</v>
      </c>
      <c r="B424" s="295" t="s">
        <v>384</v>
      </c>
      <c r="C424" s="429">
        <v>902</v>
      </c>
      <c r="D424" s="429">
        <v>863</v>
      </c>
      <c r="E424" s="348">
        <f>IFERROR(D424/C424-1,"")</f>
        <v>-0.043</v>
      </c>
      <c r="F424" s="279" t="str">
        <f t="shared" si="52"/>
        <v>是</v>
      </c>
      <c r="G424" s="158" t="str">
        <f t="shared" si="53"/>
        <v>款</v>
      </c>
      <c r="H424" s="158">
        <f t="shared" si="54"/>
        <v>5</v>
      </c>
    </row>
    <row r="425" ht="36" customHeight="true" spans="1:8">
      <c r="A425" s="430">
        <v>2060101</v>
      </c>
      <c r="B425" s="297" t="s">
        <v>114</v>
      </c>
      <c r="C425" s="431">
        <v>729</v>
      </c>
      <c r="D425" s="431">
        <v>764</v>
      </c>
      <c r="E425" s="307">
        <f>IF(C425&gt;0,D425/C425-1,IF(C425&lt;0,-(D425/C425-1),""))</f>
        <v>0.048</v>
      </c>
      <c r="F425" s="279" t="str">
        <f t="shared" si="52"/>
        <v>是</v>
      </c>
      <c r="G425" s="158" t="str">
        <f t="shared" si="53"/>
        <v>项</v>
      </c>
      <c r="H425" s="158">
        <f t="shared" si="54"/>
        <v>7</v>
      </c>
    </row>
    <row r="426" ht="36" customHeight="true" spans="1:8">
      <c r="A426" s="430">
        <v>2060102</v>
      </c>
      <c r="B426" s="297" t="s">
        <v>115</v>
      </c>
      <c r="C426" s="431">
        <v>173</v>
      </c>
      <c r="D426" s="431">
        <v>99</v>
      </c>
      <c r="E426" s="307">
        <f>IF(C426&gt;0,D426/C426-1,IF(C426&lt;0,-(D426/C426-1),""))</f>
        <v>-0.428</v>
      </c>
      <c r="F426" s="279" t="str">
        <f t="shared" si="52"/>
        <v>是</v>
      </c>
      <c r="G426" s="158" t="str">
        <f t="shared" si="53"/>
        <v>项</v>
      </c>
      <c r="H426" s="158">
        <f t="shared" si="54"/>
        <v>7</v>
      </c>
    </row>
    <row r="427" ht="36" customHeight="true" spans="1:8">
      <c r="A427" s="430">
        <v>2060103</v>
      </c>
      <c r="B427" s="297" t="s">
        <v>116</v>
      </c>
      <c r="C427" s="431">
        <v>0</v>
      </c>
      <c r="D427" s="431">
        <v>0</v>
      </c>
      <c r="E427" s="307" t="str">
        <f>IF(C427&gt;0,D427/C427-1,IF(C427&lt;0,-(D427/C427-1),""))</f>
        <v/>
      </c>
      <c r="F427" s="279" t="str">
        <f t="shared" si="52"/>
        <v>否</v>
      </c>
      <c r="G427" s="158" t="str">
        <f t="shared" si="53"/>
        <v>项</v>
      </c>
      <c r="H427" s="158">
        <f t="shared" si="54"/>
        <v>7</v>
      </c>
    </row>
    <row r="428" ht="36" customHeight="true" spans="1:8">
      <c r="A428" s="430">
        <v>2060199</v>
      </c>
      <c r="B428" s="297" t="s">
        <v>385</v>
      </c>
      <c r="C428" s="431">
        <v>0</v>
      </c>
      <c r="D428" s="431">
        <v>0</v>
      </c>
      <c r="E428" s="307" t="str">
        <f>IF(C428&gt;0,D428/C428-1,IF(C428&lt;0,-(D428/C428-1),""))</f>
        <v/>
      </c>
      <c r="F428" s="279" t="str">
        <f t="shared" si="52"/>
        <v>否</v>
      </c>
      <c r="G428" s="158" t="str">
        <f t="shared" si="53"/>
        <v>项</v>
      </c>
      <c r="H428" s="158">
        <f t="shared" si="54"/>
        <v>7</v>
      </c>
    </row>
    <row r="429" ht="36" customHeight="true" spans="1:8">
      <c r="A429" s="428">
        <v>20602</v>
      </c>
      <c r="B429" s="295" t="s">
        <v>386</v>
      </c>
      <c r="C429" s="429">
        <v>74</v>
      </c>
      <c r="D429" s="429">
        <v>141</v>
      </c>
      <c r="E429" s="348">
        <f>IFERROR(D429/C429-1,"")</f>
        <v>0.905</v>
      </c>
      <c r="F429" s="279" t="str">
        <f t="shared" si="52"/>
        <v>是</v>
      </c>
      <c r="G429" s="158" t="str">
        <f t="shared" si="53"/>
        <v>款</v>
      </c>
      <c r="H429" s="158">
        <f t="shared" si="54"/>
        <v>5</v>
      </c>
    </row>
    <row r="430" ht="36" customHeight="true" spans="1:8">
      <c r="A430" s="430">
        <v>2060201</v>
      </c>
      <c r="B430" s="297" t="s">
        <v>387</v>
      </c>
      <c r="C430" s="431">
        <v>0</v>
      </c>
      <c r="D430" s="431">
        <v>0</v>
      </c>
      <c r="E430" s="307" t="str">
        <f t="shared" ref="E430:E437" si="56">IF(C430&gt;0,D430/C430-1,IF(C430&lt;0,-(D430/C430-1),""))</f>
        <v/>
      </c>
      <c r="F430" s="279" t="str">
        <f t="shared" si="52"/>
        <v>否</v>
      </c>
      <c r="G430" s="158" t="str">
        <f t="shared" si="53"/>
        <v>项</v>
      </c>
      <c r="H430" s="158">
        <f t="shared" si="54"/>
        <v>7</v>
      </c>
    </row>
    <row r="431" ht="36" customHeight="true" spans="1:8">
      <c r="A431" s="430">
        <v>2060203</v>
      </c>
      <c r="B431" s="297" t="s">
        <v>388</v>
      </c>
      <c r="C431" s="431">
        <v>0</v>
      </c>
      <c r="D431" s="431">
        <v>0</v>
      </c>
      <c r="E431" s="307" t="str">
        <f t="shared" si="56"/>
        <v/>
      </c>
      <c r="F431" s="279" t="str">
        <f t="shared" si="52"/>
        <v>否</v>
      </c>
      <c r="G431" s="158" t="str">
        <f t="shared" si="53"/>
        <v>项</v>
      </c>
      <c r="H431" s="158">
        <f t="shared" si="54"/>
        <v>7</v>
      </c>
    </row>
    <row r="432" ht="36" customHeight="true" spans="1:8">
      <c r="A432" s="430">
        <v>2060204</v>
      </c>
      <c r="B432" s="297" t="s">
        <v>389</v>
      </c>
      <c r="C432" s="431">
        <v>0</v>
      </c>
      <c r="D432" s="431">
        <v>0</v>
      </c>
      <c r="E432" s="307" t="str">
        <f t="shared" si="56"/>
        <v/>
      </c>
      <c r="F432" s="279" t="str">
        <f t="shared" si="52"/>
        <v>否</v>
      </c>
      <c r="G432" s="158" t="str">
        <f t="shared" si="53"/>
        <v>项</v>
      </c>
      <c r="H432" s="158">
        <f t="shared" si="54"/>
        <v>7</v>
      </c>
    </row>
    <row r="433" ht="36" customHeight="true" spans="1:8">
      <c r="A433" s="430">
        <v>2060205</v>
      </c>
      <c r="B433" s="297" t="s">
        <v>390</v>
      </c>
      <c r="C433" s="431">
        <v>0</v>
      </c>
      <c r="D433" s="431">
        <v>0</v>
      </c>
      <c r="E433" s="307" t="str">
        <f t="shared" si="56"/>
        <v/>
      </c>
      <c r="F433" s="279" t="str">
        <f t="shared" si="52"/>
        <v>否</v>
      </c>
      <c r="G433" s="158" t="str">
        <f t="shared" si="53"/>
        <v>项</v>
      </c>
      <c r="H433" s="158">
        <f t="shared" si="54"/>
        <v>7</v>
      </c>
    </row>
    <row r="434" ht="36" customHeight="true" spans="1:8">
      <c r="A434" s="430">
        <v>2060206</v>
      </c>
      <c r="B434" s="297" t="s">
        <v>391</v>
      </c>
      <c r="C434" s="431">
        <v>0</v>
      </c>
      <c r="D434" s="431">
        <v>0</v>
      </c>
      <c r="E434" s="307" t="str">
        <f t="shared" si="56"/>
        <v/>
      </c>
      <c r="F434" s="279" t="str">
        <f t="shared" si="52"/>
        <v>否</v>
      </c>
      <c r="G434" s="158" t="str">
        <f t="shared" si="53"/>
        <v>项</v>
      </c>
      <c r="H434" s="158">
        <f t="shared" si="54"/>
        <v>7</v>
      </c>
    </row>
    <row r="435" ht="36" customHeight="true" spans="1:8">
      <c r="A435" s="430">
        <v>2060207</v>
      </c>
      <c r="B435" s="297" t="s">
        <v>392</v>
      </c>
      <c r="C435" s="431">
        <v>0</v>
      </c>
      <c r="D435" s="431">
        <v>0</v>
      </c>
      <c r="E435" s="307" t="str">
        <f t="shared" si="56"/>
        <v/>
      </c>
      <c r="F435" s="279" t="str">
        <f t="shared" si="52"/>
        <v>否</v>
      </c>
      <c r="G435" s="158" t="str">
        <f t="shared" si="53"/>
        <v>项</v>
      </c>
      <c r="H435" s="158">
        <f t="shared" si="54"/>
        <v>7</v>
      </c>
    </row>
    <row r="436" ht="36" customHeight="true" spans="1:8">
      <c r="A436" s="433">
        <v>2060208</v>
      </c>
      <c r="B436" s="443" t="s">
        <v>393</v>
      </c>
      <c r="C436" s="431">
        <v>74</v>
      </c>
      <c r="D436" s="431">
        <v>141</v>
      </c>
      <c r="E436" s="307">
        <f t="shared" si="56"/>
        <v>0.905</v>
      </c>
      <c r="F436" s="279" t="str">
        <f t="shared" si="52"/>
        <v>是</v>
      </c>
      <c r="G436" s="158" t="str">
        <f t="shared" si="53"/>
        <v>项</v>
      </c>
      <c r="H436" s="158">
        <f t="shared" si="54"/>
        <v>7</v>
      </c>
    </row>
    <row r="437" ht="36" customHeight="true" spans="1:8">
      <c r="A437" s="430">
        <v>2060299</v>
      </c>
      <c r="B437" s="297" t="s">
        <v>394</v>
      </c>
      <c r="C437" s="431">
        <v>0</v>
      </c>
      <c r="D437" s="431">
        <v>0</v>
      </c>
      <c r="E437" s="307" t="str">
        <f t="shared" si="56"/>
        <v/>
      </c>
      <c r="F437" s="279" t="str">
        <f t="shared" si="52"/>
        <v>否</v>
      </c>
      <c r="G437" s="158" t="str">
        <f t="shared" si="53"/>
        <v>项</v>
      </c>
      <c r="H437" s="158">
        <f t="shared" si="54"/>
        <v>7</v>
      </c>
    </row>
    <row r="438" ht="36" customHeight="true" spans="1:8">
      <c r="A438" s="428">
        <v>20603</v>
      </c>
      <c r="B438" s="295" t="s">
        <v>395</v>
      </c>
      <c r="C438" s="429">
        <v>909</v>
      </c>
      <c r="D438" s="429">
        <v>881</v>
      </c>
      <c r="E438" s="348">
        <f>IFERROR(D438/C438-1,"")</f>
        <v>-0.031</v>
      </c>
      <c r="F438" s="279" t="str">
        <f t="shared" si="52"/>
        <v>是</v>
      </c>
      <c r="G438" s="158" t="str">
        <f t="shared" si="53"/>
        <v>款</v>
      </c>
      <c r="H438" s="158">
        <f t="shared" si="54"/>
        <v>5</v>
      </c>
    </row>
    <row r="439" ht="36" customHeight="true" spans="1:8">
      <c r="A439" s="430">
        <v>2060301</v>
      </c>
      <c r="B439" s="297" t="s">
        <v>387</v>
      </c>
      <c r="C439" s="431">
        <v>168</v>
      </c>
      <c r="D439" s="431">
        <v>117</v>
      </c>
      <c r="E439" s="307">
        <f>IF(C439&gt;0,D439/C439-1,IF(C439&lt;0,-(D439/C439-1),""))</f>
        <v>-0.304</v>
      </c>
      <c r="F439" s="279" t="str">
        <f t="shared" si="52"/>
        <v>是</v>
      </c>
      <c r="G439" s="158" t="str">
        <f t="shared" si="53"/>
        <v>项</v>
      </c>
      <c r="H439" s="158">
        <f t="shared" si="54"/>
        <v>7</v>
      </c>
    </row>
    <row r="440" ht="36" customHeight="true" spans="1:8">
      <c r="A440" s="430">
        <v>2060302</v>
      </c>
      <c r="B440" s="297" t="s">
        <v>396</v>
      </c>
      <c r="C440" s="431">
        <v>741</v>
      </c>
      <c r="D440" s="431">
        <v>764</v>
      </c>
      <c r="E440" s="307">
        <f>IF(C440&gt;0,D440/C440-1,IF(C440&lt;0,-(D440/C440-1),""))</f>
        <v>0.031</v>
      </c>
      <c r="F440" s="279" t="str">
        <f t="shared" si="52"/>
        <v>是</v>
      </c>
      <c r="G440" s="158" t="str">
        <f t="shared" si="53"/>
        <v>项</v>
      </c>
      <c r="H440" s="158">
        <f t="shared" si="54"/>
        <v>7</v>
      </c>
    </row>
    <row r="441" ht="36" customHeight="true" spans="1:8">
      <c r="A441" s="430">
        <v>2060303</v>
      </c>
      <c r="B441" s="297" t="s">
        <v>397</v>
      </c>
      <c r="C441" s="431">
        <v>0</v>
      </c>
      <c r="D441" s="431">
        <v>0</v>
      </c>
      <c r="E441" s="307" t="str">
        <f>IF(C441&gt;0,D441/C441-1,IF(C441&lt;0,-(D441/C441-1),""))</f>
        <v/>
      </c>
      <c r="F441" s="279" t="str">
        <f t="shared" si="52"/>
        <v>否</v>
      </c>
      <c r="G441" s="158" t="str">
        <f t="shared" si="53"/>
        <v>项</v>
      </c>
      <c r="H441" s="158">
        <f t="shared" si="54"/>
        <v>7</v>
      </c>
    </row>
    <row r="442" ht="36" customHeight="true" spans="1:8">
      <c r="A442" s="430">
        <v>2060304</v>
      </c>
      <c r="B442" s="297" t="s">
        <v>398</v>
      </c>
      <c r="C442" s="431">
        <v>0</v>
      </c>
      <c r="D442" s="431">
        <v>0</v>
      </c>
      <c r="E442" s="307" t="str">
        <f>IF(C442&gt;0,D442/C442-1,IF(C442&lt;0,-(D442/C442-1),""))</f>
        <v/>
      </c>
      <c r="F442" s="279" t="str">
        <f t="shared" si="52"/>
        <v>否</v>
      </c>
      <c r="G442" s="158" t="str">
        <f t="shared" si="53"/>
        <v>项</v>
      </c>
      <c r="H442" s="158">
        <f t="shared" si="54"/>
        <v>7</v>
      </c>
    </row>
    <row r="443" ht="36" customHeight="true" spans="1:8">
      <c r="A443" s="430">
        <v>2060399</v>
      </c>
      <c r="B443" s="297" t="s">
        <v>399</v>
      </c>
      <c r="C443" s="431">
        <v>0</v>
      </c>
      <c r="D443" s="431">
        <v>0</v>
      </c>
      <c r="E443" s="307" t="str">
        <f>IF(C443&gt;0,D443/C443-1,IF(C443&lt;0,-(D443/C443-1),""))</f>
        <v/>
      </c>
      <c r="F443" s="279" t="str">
        <f t="shared" si="52"/>
        <v>否</v>
      </c>
      <c r="G443" s="158" t="str">
        <f t="shared" si="53"/>
        <v>项</v>
      </c>
      <c r="H443" s="158">
        <f t="shared" si="54"/>
        <v>7</v>
      </c>
    </row>
    <row r="444" ht="36" customHeight="true" spans="1:8">
      <c r="A444" s="428">
        <v>20604</v>
      </c>
      <c r="B444" s="295" t="s">
        <v>400</v>
      </c>
      <c r="C444" s="429">
        <v>2186</v>
      </c>
      <c r="D444" s="429">
        <v>676</v>
      </c>
      <c r="E444" s="348">
        <f>IFERROR(D444/C444-1,"")</f>
        <v>-0.691</v>
      </c>
      <c r="F444" s="279" t="str">
        <f t="shared" si="52"/>
        <v>是</v>
      </c>
      <c r="G444" s="158" t="str">
        <f t="shared" si="53"/>
        <v>款</v>
      </c>
      <c r="H444" s="158">
        <f t="shared" si="54"/>
        <v>5</v>
      </c>
    </row>
    <row r="445" ht="36" customHeight="true" spans="1:8">
      <c r="A445" s="430">
        <v>2060401</v>
      </c>
      <c r="B445" s="297" t="s">
        <v>387</v>
      </c>
      <c r="C445" s="431">
        <v>156</v>
      </c>
      <c r="D445" s="431">
        <v>161</v>
      </c>
      <c r="E445" s="307">
        <f>IF(C445&gt;0,D445/C445-1,IF(C445&lt;0,-(D445/C445-1),""))</f>
        <v>0.032</v>
      </c>
      <c r="F445" s="279" t="str">
        <f t="shared" si="52"/>
        <v>是</v>
      </c>
      <c r="G445" s="158" t="str">
        <f t="shared" si="53"/>
        <v>项</v>
      </c>
      <c r="H445" s="158">
        <f t="shared" si="54"/>
        <v>7</v>
      </c>
    </row>
    <row r="446" ht="36" customHeight="true" spans="1:8">
      <c r="A446" s="430">
        <v>2060404</v>
      </c>
      <c r="B446" s="297" t="s">
        <v>401</v>
      </c>
      <c r="C446" s="431">
        <v>2000</v>
      </c>
      <c r="D446" s="431">
        <v>0</v>
      </c>
      <c r="E446" s="307">
        <f>IF(C446&gt;0,D446/C446-1,IF(C446&lt;0,-(D446/C446-1),""))</f>
        <v>-1</v>
      </c>
      <c r="F446" s="279" t="str">
        <f t="shared" si="52"/>
        <v>是</v>
      </c>
      <c r="G446" s="158" t="str">
        <f t="shared" si="53"/>
        <v>项</v>
      </c>
      <c r="H446" s="158">
        <f t="shared" si="54"/>
        <v>7</v>
      </c>
    </row>
    <row r="447" ht="36" customHeight="true" spans="1:8">
      <c r="A447" s="444">
        <v>2060405</v>
      </c>
      <c r="B447" s="297" t="s">
        <v>402</v>
      </c>
      <c r="C447" s="431">
        <v>0</v>
      </c>
      <c r="D447" s="431">
        <v>0</v>
      </c>
      <c r="E447" s="307" t="str">
        <f>IF(C447&gt;0,D447/C447-1,IF(C447&lt;0,-(D447/C447-1),""))</f>
        <v/>
      </c>
      <c r="F447" s="279" t="str">
        <f t="shared" si="52"/>
        <v>否</v>
      </c>
      <c r="G447" s="158" t="str">
        <f t="shared" si="53"/>
        <v>项</v>
      </c>
      <c r="H447" s="158">
        <f t="shared" si="54"/>
        <v>7</v>
      </c>
    </row>
    <row r="448" ht="36" customHeight="true" spans="1:8">
      <c r="A448" s="430">
        <v>2060499</v>
      </c>
      <c r="B448" s="297" t="s">
        <v>403</v>
      </c>
      <c r="C448" s="431">
        <v>30</v>
      </c>
      <c r="D448" s="431">
        <v>515</v>
      </c>
      <c r="E448" s="307">
        <f>IF(C448&gt;0,D448/C448-1,IF(C448&lt;0,-(D448/C448-1),""))</f>
        <v>16.167</v>
      </c>
      <c r="F448" s="279" t="str">
        <f t="shared" si="52"/>
        <v>是</v>
      </c>
      <c r="G448" s="158" t="str">
        <f t="shared" si="53"/>
        <v>项</v>
      </c>
      <c r="H448" s="158">
        <f t="shared" si="54"/>
        <v>7</v>
      </c>
    </row>
    <row r="449" ht="36" customHeight="true" spans="1:8">
      <c r="A449" s="428">
        <v>20605</v>
      </c>
      <c r="B449" s="295" t="s">
        <v>404</v>
      </c>
      <c r="C449" s="429">
        <v>0</v>
      </c>
      <c r="D449" s="429">
        <v>0</v>
      </c>
      <c r="E449" s="348" t="str">
        <f>IFERROR(D449/C449-1,"")</f>
        <v/>
      </c>
      <c r="F449" s="279" t="str">
        <f t="shared" si="52"/>
        <v>否</v>
      </c>
      <c r="G449" s="158" t="str">
        <f t="shared" si="53"/>
        <v>款</v>
      </c>
      <c r="H449" s="158">
        <f t="shared" si="54"/>
        <v>5</v>
      </c>
    </row>
    <row r="450" ht="36" customHeight="true" spans="1:8">
      <c r="A450" s="430">
        <v>2060501</v>
      </c>
      <c r="B450" s="297" t="s">
        <v>387</v>
      </c>
      <c r="C450" s="431">
        <v>0</v>
      </c>
      <c r="D450" s="431">
        <v>0</v>
      </c>
      <c r="E450" s="307" t="str">
        <f>IF(C450&gt;0,D450/C450-1,IF(C450&lt;0,-(D450/C450-1),""))</f>
        <v/>
      </c>
      <c r="F450" s="279" t="str">
        <f t="shared" si="52"/>
        <v>否</v>
      </c>
      <c r="G450" s="158" t="str">
        <f t="shared" si="53"/>
        <v>项</v>
      </c>
      <c r="H450" s="158">
        <f t="shared" si="54"/>
        <v>7</v>
      </c>
    </row>
    <row r="451" ht="36" customHeight="true" spans="1:8">
      <c r="A451" s="430">
        <v>2060502</v>
      </c>
      <c r="B451" s="297" t="s">
        <v>405</v>
      </c>
      <c r="C451" s="431">
        <v>0</v>
      </c>
      <c r="D451" s="431">
        <v>0</v>
      </c>
      <c r="E451" s="307" t="str">
        <f>IF(C451&gt;0,D451/C451-1,IF(C451&lt;0,-(D451/C451-1),""))</f>
        <v/>
      </c>
      <c r="F451" s="279" t="str">
        <f t="shared" si="52"/>
        <v>否</v>
      </c>
      <c r="G451" s="158" t="str">
        <f t="shared" si="53"/>
        <v>项</v>
      </c>
      <c r="H451" s="158">
        <f t="shared" si="54"/>
        <v>7</v>
      </c>
    </row>
    <row r="452" ht="36" customHeight="true" spans="1:8">
      <c r="A452" s="430">
        <v>2060503</v>
      </c>
      <c r="B452" s="297" t="s">
        <v>406</v>
      </c>
      <c r="C452" s="431">
        <v>0</v>
      </c>
      <c r="D452" s="431">
        <v>0</v>
      </c>
      <c r="E452" s="307" t="str">
        <f>IF(C452&gt;0,D452/C452-1,IF(C452&lt;0,-(D452/C452-1),""))</f>
        <v/>
      </c>
      <c r="F452" s="279" t="str">
        <f t="shared" ref="F452:F515" si="57">IF(LEN(A452)=3,"是",IF(B452&lt;&gt;"",IF(SUM(C452:D452)&lt;&gt;0,"是","否"),"是"))</f>
        <v>否</v>
      </c>
      <c r="G452" s="158" t="str">
        <f t="shared" ref="G452:G515" si="58">IF(LEN(A452)=3,"类",IF(LEN(A452)=5,"款","项"))</f>
        <v>项</v>
      </c>
      <c r="H452" s="158">
        <f t="shared" si="54"/>
        <v>7</v>
      </c>
    </row>
    <row r="453" ht="36" customHeight="true" spans="1:8">
      <c r="A453" s="430">
        <v>2060599</v>
      </c>
      <c r="B453" s="297" t="s">
        <v>407</v>
      </c>
      <c r="C453" s="431">
        <v>0</v>
      </c>
      <c r="D453" s="431">
        <v>0</v>
      </c>
      <c r="E453" s="307" t="str">
        <f>IF(C453&gt;0,D453/C453-1,IF(C453&lt;0,-(D453/C453-1),""))</f>
        <v/>
      </c>
      <c r="F453" s="279" t="str">
        <f t="shared" si="57"/>
        <v>否</v>
      </c>
      <c r="G453" s="158" t="str">
        <f t="shared" si="58"/>
        <v>项</v>
      </c>
      <c r="H453" s="158">
        <f t="shared" ref="H453:H516" si="59">LEN(A453)</f>
        <v>7</v>
      </c>
    </row>
    <row r="454" ht="36" customHeight="true" spans="1:8">
      <c r="A454" s="428">
        <v>20606</v>
      </c>
      <c r="B454" s="295" t="s">
        <v>408</v>
      </c>
      <c r="C454" s="429">
        <v>232</v>
      </c>
      <c r="D454" s="429">
        <v>264</v>
      </c>
      <c r="E454" s="348">
        <f>IFERROR(D454/C454-1,"")</f>
        <v>0.138</v>
      </c>
      <c r="F454" s="279" t="str">
        <f t="shared" si="57"/>
        <v>是</v>
      </c>
      <c r="G454" s="158" t="str">
        <f t="shared" si="58"/>
        <v>款</v>
      </c>
      <c r="H454" s="158">
        <f t="shared" si="59"/>
        <v>5</v>
      </c>
    </row>
    <row r="455" ht="36" customHeight="true" spans="1:8">
      <c r="A455" s="430">
        <v>2060601</v>
      </c>
      <c r="B455" s="297" t="s">
        <v>409</v>
      </c>
      <c r="C455" s="431">
        <v>232</v>
      </c>
      <c r="D455" s="431">
        <v>264</v>
      </c>
      <c r="E455" s="307">
        <f>IF(C455&gt;0,D455/C455-1,IF(C455&lt;0,-(D455/C455-1),""))</f>
        <v>0.138</v>
      </c>
      <c r="F455" s="279" t="str">
        <f t="shared" si="57"/>
        <v>是</v>
      </c>
      <c r="G455" s="158" t="str">
        <f t="shared" si="58"/>
        <v>项</v>
      </c>
      <c r="H455" s="158">
        <f t="shared" si="59"/>
        <v>7</v>
      </c>
    </row>
    <row r="456" ht="36" customHeight="true" spans="1:8">
      <c r="A456" s="430">
        <v>2060602</v>
      </c>
      <c r="B456" s="297" t="s">
        <v>410</v>
      </c>
      <c r="C456" s="431">
        <v>0</v>
      </c>
      <c r="D456" s="431">
        <v>0</v>
      </c>
      <c r="E456" s="307" t="str">
        <f>IF(C456&gt;0,D456/C456-1,IF(C456&lt;0,-(D456/C456-1),""))</f>
        <v/>
      </c>
      <c r="F456" s="279" t="str">
        <f t="shared" si="57"/>
        <v>否</v>
      </c>
      <c r="G456" s="158" t="str">
        <f t="shared" si="58"/>
        <v>项</v>
      </c>
      <c r="H456" s="158">
        <f t="shared" si="59"/>
        <v>7</v>
      </c>
    </row>
    <row r="457" ht="36" customHeight="true" spans="1:8">
      <c r="A457" s="430">
        <v>2060603</v>
      </c>
      <c r="B457" s="297" t="s">
        <v>411</v>
      </c>
      <c r="C457" s="431">
        <v>0</v>
      </c>
      <c r="D457" s="431">
        <v>0</v>
      </c>
      <c r="E457" s="307" t="str">
        <f>IF(C457&gt;0,D457/C457-1,IF(C457&lt;0,-(D457/C457-1),""))</f>
        <v/>
      </c>
      <c r="F457" s="279" t="str">
        <f t="shared" si="57"/>
        <v>否</v>
      </c>
      <c r="G457" s="158" t="str">
        <f t="shared" si="58"/>
        <v>项</v>
      </c>
      <c r="H457" s="158">
        <f t="shared" si="59"/>
        <v>7</v>
      </c>
    </row>
    <row r="458" ht="36" customHeight="true" spans="1:8">
      <c r="A458" s="430">
        <v>2060699</v>
      </c>
      <c r="B458" s="297" t="s">
        <v>412</v>
      </c>
      <c r="C458" s="431">
        <v>0</v>
      </c>
      <c r="D458" s="431">
        <v>0</v>
      </c>
      <c r="E458" s="307" t="str">
        <f>IF(C458&gt;0,D458/C458-1,IF(C458&lt;0,-(D458/C458-1),""))</f>
        <v/>
      </c>
      <c r="F458" s="279" t="str">
        <f t="shared" si="57"/>
        <v>否</v>
      </c>
      <c r="G458" s="158" t="str">
        <f t="shared" si="58"/>
        <v>项</v>
      </c>
      <c r="H458" s="158">
        <f t="shared" si="59"/>
        <v>7</v>
      </c>
    </row>
    <row r="459" ht="36" customHeight="true" spans="1:8">
      <c r="A459" s="428">
        <v>20607</v>
      </c>
      <c r="B459" s="295" t="s">
        <v>413</v>
      </c>
      <c r="C459" s="429">
        <v>92</v>
      </c>
      <c r="D459" s="429">
        <v>128</v>
      </c>
      <c r="E459" s="348">
        <f>IFERROR(D459/C459-1,"")</f>
        <v>0.391</v>
      </c>
      <c r="F459" s="279" t="str">
        <f t="shared" si="57"/>
        <v>是</v>
      </c>
      <c r="G459" s="158" t="str">
        <f t="shared" si="58"/>
        <v>款</v>
      </c>
      <c r="H459" s="158">
        <f t="shared" si="59"/>
        <v>5</v>
      </c>
    </row>
    <row r="460" ht="36" customHeight="true" spans="1:8">
      <c r="A460" s="430">
        <v>2060701</v>
      </c>
      <c r="B460" s="297" t="s">
        <v>387</v>
      </c>
      <c r="C460" s="431">
        <v>0</v>
      </c>
      <c r="D460" s="431">
        <v>0</v>
      </c>
      <c r="E460" s="307" t="str">
        <f t="shared" ref="E460:E465" si="60">IF(C460&gt;0,D460/C460-1,IF(C460&lt;0,-(D460/C460-1),""))</f>
        <v/>
      </c>
      <c r="F460" s="279" t="str">
        <f t="shared" si="57"/>
        <v>否</v>
      </c>
      <c r="G460" s="158" t="str">
        <f t="shared" si="58"/>
        <v>项</v>
      </c>
      <c r="H460" s="158">
        <f t="shared" si="59"/>
        <v>7</v>
      </c>
    </row>
    <row r="461" ht="36" customHeight="true" spans="1:8">
      <c r="A461" s="430">
        <v>2060702</v>
      </c>
      <c r="B461" s="297" t="s">
        <v>414</v>
      </c>
      <c r="C461" s="431">
        <v>21</v>
      </c>
      <c r="D461" s="431">
        <v>57</v>
      </c>
      <c r="E461" s="307">
        <f t="shared" si="60"/>
        <v>1.714</v>
      </c>
      <c r="F461" s="279" t="str">
        <f t="shared" si="57"/>
        <v>是</v>
      </c>
      <c r="G461" s="158" t="str">
        <f t="shared" si="58"/>
        <v>项</v>
      </c>
      <c r="H461" s="158">
        <f t="shared" si="59"/>
        <v>7</v>
      </c>
    </row>
    <row r="462" ht="36" customHeight="true" spans="1:8">
      <c r="A462" s="430">
        <v>2060703</v>
      </c>
      <c r="B462" s="297" t="s">
        <v>415</v>
      </c>
      <c r="C462" s="431">
        <v>0</v>
      </c>
      <c r="D462" s="431">
        <v>0</v>
      </c>
      <c r="E462" s="307" t="str">
        <f t="shared" si="60"/>
        <v/>
      </c>
      <c r="F462" s="279" t="str">
        <f t="shared" si="57"/>
        <v>否</v>
      </c>
      <c r="G462" s="158" t="str">
        <f t="shared" si="58"/>
        <v>项</v>
      </c>
      <c r="H462" s="158">
        <f t="shared" si="59"/>
        <v>7</v>
      </c>
    </row>
    <row r="463" ht="36" customHeight="true" spans="1:8">
      <c r="A463" s="430">
        <v>2060704</v>
      </c>
      <c r="B463" s="297" t="s">
        <v>416</v>
      </c>
      <c r="C463" s="431">
        <v>30</v>
      </c>
      <c r="D463" s="431">
        <v>23</v>
      </c>
      <c r="E463" s="307">
        <f t="shared" si="60"/>
        <v>-0.233</v>
      </c>
      <c r="F463" s="279" t="str">
        <f t="shared" si="57"/>
        <v>是</v>
      </c>
      <c r="G463" s="158" t="str">
        <f t="shared" si="58"/>
        <v>项</v>
      </c>
      <c r="H463" s="158">
        <f t="shared" si="59"/>
        <v>7</v>
      </c>
    </row>
    <row r="464" ht="36" customHeight="true" spans="1:8">
      <c r="A464" s="430">
        <v>2060705</v>
      </c>
      <c r="B464" s="297" t="s">
        <v>417</v>
      </c>
      <c r="C464" s="431">
        <v>0</v>
      </c>
      <c r="D464" s="431">
        <v>0</v>
      </c>
      <c r="E464" s="307" t="str">
        <f t="shared" si="60"/>
        <v/>
      </c>
      <c r="F464" s="279" t="str">
        <f t="shared" si="57"/>
        <v>否</v>
      </c>
      <c r="G464" s="158" t="str">
        <f t="shared" si="58"/>
        <v>项</v>
      </c>
      <c r="H464" s="158">
        <f t="shared" si="59"/>
        <v>7</v>
      </c>
    </row>
    <row r="465" ht="36" customHeight="true" spans="1:8">
      <c r="A465" s="430">
        <v>2060799</v>
      </c>
      <c r="B465" s="297" t="s">
        <v>418</v>
      </c>
      <c r="C465" s="431">
        <v>41</v>
      </c>
      <c r="D465" s="431">
        <v>48</v>
      </c>
      <c r="E465" s="307">
        <f t="shared" si="60"/>
        <v>0.171</v>
      </c>
      <c r="F465" s="279" t="str">
        <f t="shared" si="57"/>
        <v>是</v>
      </c>
      <c r="G465" s="158" t="str">
        <f t="shared" si="58"/>
        <v>项</v>
      </c>
      <c r="H465" s="158">
        <f t="shared" si="59"/>
        <v>7</v>
      </c>
    </row>
    <row r="466" ht="36" customHeight="true" spans="1:8">
      <c r="A466" s="428">
        <v>20608</v>
      </c>
      <c r="B466" s="295" t="s">
        <v>419</v>
      </c>
      <c r="C466" s="429">
        <v>0</v>
      </c>
      <c r="D466" s="429">
        <v>0</v>
      </c>
      <c r="E466" s="348" t="str">
        <f>IFERROR(D466/C466-1,"")</f>
        <v/>
      </c>
      <c r="F466" s="279" t="str">
        <f t="shared" si="57"/>
        <v>否</v>
      </c>
      <c r="G466" s="158" t="str">
        <f t="shared" si="58"/>
        <v>款</v>
      </c>
      <c r="H466" s="158">
        <f t="shared" si="59"/>
        <v>5</v>
      </c>
    </row>
    <row r="467" ht="36" customHeight="true" spans="1:8">
      <c r="A467" s="430">
        <v>2060801</v>
      </c>
      <c r="B467" s="297" t="s">
        <v>420</v>
      </c>
      <c r="C467" s="431">
        <v>0</v>
      </c>
      <c r="D467" s="431">
        <v>0</v>
      </c>
      <c r="E467" s="307" t="str">
        <f>IF(C467&gt;0,D467/C467-1,IF(C467&lt;0,-(D467/C467-1),""))</f>
        <v/>
      </c>
      <c r="F467" s="279" t="str">
        <f t="shared" si="57"/>
        <v>否</v>
      </c>
      <c r="G467" s="158" t="str">
        <f t="shared" si="58"/>
        <v>项</v>
      </c>
      <c r="H467" s="158">
        <f t="shared" si="59"/>
        <v>7</v>
      </c>
    </row>
    <row r="468" ht="36" customHeight="true" spans="1:8">
      <c r="A468" s="430">
        <v>2060802</v>
      </c>
      <c r="B468" s="297" t="s">
        <v>421</v>
      </c>
      <c r="C468" s="431">
        <v>0</v>
      </c>
      <c r="D468" s="431">
        <v>0</v>
      </c>
      <c r="E468" s="307" t="str">
        <f>IF(C468&gt;0,D468/C468-1,IF(C468&lt;0,-(D468/C468-1),""))</f>
        <v/>
      </c>
      <c r="F468" s="279" t="str">
        <f t="shared" si="57"/>
        <v>否</v>
      </c>
      <c r="G468" s="158" t="str">
        <f t="shared" si="58"/>
        <v>项</v>
      </c>
      <c r="H468" s="158">
        <f t="shared" si="59"/>
        <v>7</v>
      </c>
    </row>
    <row r="469" ht="36" customHeight="true" spans="1:8">
      <c r="A469" s="430">
        <v>2060899</v>
      </c>
      <c r="B469" s="297" t="s">
        <v>422</v>
      </c>
      <c r="C469" s="431">
        <v>0</v>
      </c>
      <c r="D469" s="431">
        <v>0</v>
      </c>
      <c r="E469" s="307" t="str">
        <f>IF(C469&gt;0,D469/C469-1,IF(C469&lt;0,-(D469/C469-1),""))</f>
        <v/>
      </c>
      <c r="F469" s="279" t="str">
        <f t="shared" si="57"/>
        <v>否</v>
      </c>
      <c r="G469" s="158" t="str">
        <f t="shared" si="58"/>
        <v>项</v>
      </c>
      <c r="H469" s="158">
        <f t="shared" si="59"/>
        <v>7</v>
      </c>
    </row>
    <row r="470" ht="36" customHeight="true" spans="1:8">
      <c r="A470" s="428">
        <v>20609</v>
      </c>
      <c r="B470" s="295" t="s">
        <v>423</v>
      </c>
      <c r="C470" s="429">
        <v>0</v>
      </c>
      <c r="D470" s="429">
        <v>0</v>
      </c>
      <c r="E470" s="348" t="str">
        <f>IFERROR(D470/C470-1,"")</f>
        <v/>
      </c>
      <c r="F470" s="279" t="str">
        <f t="shared" si="57"/>
        <v>否</v>
      </c>
      <c r="G470" s="158" t="str">
        <f t="shared" si="58"/>
        <v>款</v>
      </c>
      <c r="H470" s="158">
        <f t="shared" si="59"/>
        <v>5</v>
      </c>
    </row>
    <row r="471" ht="36" customHeight="true" spans="1:8">
      <c r="A471" s="430">
        <v>2060901</v>
      </c>
      <c r="B471" s="297" t="s">
        <v>424</v>
      </c>
      <c r="C471" s="431">
        <v>0</v>
      </c>
      <c r="D471" s="431">
        <v>0</v>
      </c>
      <c r="E471" s="307" t="str">
        <f>IF(C471&gt;0,D471/C471-1,IF(C471&lt;0,-(D471/C471-1),""))</f>
        <v/>
      </c>
      <c r="F471" s="279" t="str">
        <f t="shared" si="57"/>
        <v>否</v>
      </c>
      <c r="G471" s="158" t="str">
        <f t="shared" si="58"/>
        <v>项</v>
      </c>
      <c r="H471" s="158">
        <f t="shared" si="59"/>
        <v>7</v>
      </c>
    </row>
    <row r="472" ht="36" customHeight="true" spans="1:8">
      <c r="A472" s="430">
        <v>2060902</v>
      </c>
      <c r="B472" s="297" t="s">
        <v>425</v>
      </c>
      <c r="C472" s="431">
        <v>0</v>
      </c>
      <c r="D472" s="431">
        <v>0</v>
      </c>
      <c r="E472" s="307" t="str">
        <f>IF(C472&gt;0,D472/C472-1,IF(C472&lt;0,-(D472/C472-1),""))</f>
        <v/>
      </c>
      <c r="F472" s="279" t="str">
        <f t="shared" si="57"/>
        <v>否</v>
      </c>
      <c r="G472" s="158" t="str">
        <f t="shared" si="58"/>
        <v>项</v>
      </c>
      <c r="H472" s="158">
        <f t="shared" si="59"/>
        <v>7</v>
      </c>
    </row>
    <row r="473" ht="36" customHeight="true" spans="1:8">
      <c r="A473" s="430">
        <v>2060999</v>
      </c>
      <c r="B473" s="297" t="s">
        <v>426</v>
      </c>
      <c r="C473" s="431">
        <v>0</v>
      </c>
      <c r="D473" s="431">
        <v>0</v>
      </c>
      <c r="E473" s="307" t="str">
        <f>IF(C473&gt;0,D473/C473-1,IF(C473&lt;0,-(D473/C473-1),""))</f>
        <v/>
      </c>
      <c r="F473" s="279" t="str">
        <f t="shared" si="57"/>
        <v>否</v>
      </c>
      <c r="G473" s="158" t="str">
        <f t="shared" si="58"/>
        <v>项</v>
      </c>
      <c r="H473" s="158">
        <f t="shared" si="59"/>
        <v>7</v>
      </c>
    </row>
    <row r="474" ht="36" customHeight="true" spans="1:8">
      <c r="A474" s="428">
        <v>20699</v>
      </c>
      <c r="B474" s="295" t="s">
        <v>427</v>
      </c>
      <c r="C474" s="429">
        <v>22027</v>
      </c>
      <c r="D474" s="429">
        <v>29582</v>
      </c>
      <c r="E474" s="348">
        <f>IFERROR(D474/C474-1,"")</f>
        <v>0.343</v>
      </c>
      <c r="F474" s="279" t="str">
        <f t="shared" si="57"/>
        <v>是</v>
      </c>
      <c r="G474" s="158" t="str">
        <f t="shared" si="58"/>
        <v>款</v>
      </c>
      <c r="H474" s="158">
        <f t="shared" si="59"/>
        <v>5</v>
      </c>
    </row>
    <row r="475" ht="36" customHeight="true" spans="1:8">
      <c r="A475" s="430">
        <v>2069901</v>
      </c>
      <c r="B475" s="297" t="s">
        <v>428</v>
      </c>
      <c r="C475" s="431">
        <v>0</v>
      </c>
      <c r="D475" s="431">
        <v>0</v>
      </c>
      <c r="E475" s="307" t="str">
        <f>IF(C475&gt;0,D475/C475-1,IF(C475&lt;0,-(D475/C475-1),""))</f>
        <v/>
      </c>
      <c r="F475" s="279" t="str">
        <f t="shared" si="57"/>
        <v>否</v>
      </c>
      <c r="G475" s="158" t="str">
        <f t="shared" si="58"/>
        <v>项</v>
      </c>
      <c r="H475" s="158">
        <f t="shared" si="59"/>
        <v>7</v>
      </c>
    </row>
    <row r="476" ht="36" customHeight="true" spans="1:8">
      <c r="A476" s="430">
        <v>2069902</v>
      </c>
      <c r="B476" s="297" t="s">
        <v>429</v>
      </c>
      <c r="C476" s="431">
        <v>0</v>
      </c>
      <c r="D476" s="431">
        <v>0</v>
      </c>
      <c r="E476" s="307" t="str">
        <f>IF(C476&gt;0,D476/C476-1,IF(C476&lt;0,-(D476/C476-1),""))</f>
        <v/>
      </c>
      <c r="F476" s="279" t="str">
        <f t="shared" si="57"/>
        <v>否</v>
      </c>
      <c r="G476" s="158" t="str">
        <f t="shared" si="58"/>
        <v>项</v>
      </c>
      <c r="H476" s="158">
        <f t="shared" si="59"/>
        <v>7</v>
      </c>
    </row>
    <row r="477" ht="36" customHeight="true" spans="1:8">
      <c r="A477" s="430">
        <v>2069903</v>
      </c>
      <c r="B477" s="297" t="s">
        <v>430</v>
      </c>
      <c r="C477" s="431">
        <v>0</v>
      </c>
      <c r="D477" s="431">
        <v>0</v>
      </c>
      <c r="E477" s="307" t="str">
        <f>IF(C477&gt;0,D477/C477-1,IF(C477&lt;0,-(D477/C477-1),""))</f>
        <v/>
      </c>
      <c r="F477" s="279" t="str">
        <f t="shared" si="57"/>
        <v>否</v>
      </c>
      <c r="G477" s="158" t="str">
        <f t="shared" si="58"/>
        <v>项</v>
      </c>
      <c r="H477" s="158">
        <f t="shared" si="59"/>
        <v>7</v>
      </c>
    </row>
    <row r="478" ht="36" customHeight="true" spans="1:8">
      <c r="A478" s="430">
        <v>2069999</v>
      </c>
      <c r="B478" s="297" t="s">
        <v>431</v>
      </c>
      <c r="C478" s="431">
        <v>22027</v>
      </c>
      <c r="D478" s="431">
        <v>29582</v>
      </c>
      <c r="E478" s="307">
        <f>IF(C478&gt;0,D478/C478-1,IF(C478&lt;0,-(D478/C478-1),""))</f>
        <v>0.343</v>
      </c>
      <c r="F478" s="279" t="str">
        <f t="shared" si="57"/>
        <v>是</v>
      </c>
      <c r="G478" s="158" t="str">
        <f t="shared" si="58"/>
        <v>项</v>
      </c>
      <c r="H478" s="158">
        <f t="shared" si="59"/>
        <v>7</v>
      </c>
    </row>
    <row r="479" ht="36" customHeight="true" spans="1:8">
      <c r="A479" s="445" t="s">
        <v>432</v>
      </c>
      <c r="B479" s="442" t="s">
        <v>254</v>
      </c>
      <c r="C479" s="429" t="s">
        <v>108</v>
      </c>
      <c r="D479" s="429">
        <v>0</v>
      </c>
      <c r="E479" s="348" t="str">
        <f>IFERROR(D479/C479-1,"")</f>
        <v/>
      </c>
      <c r="F479" s="279" t="str">
        <f t="shared" si="57"/>
        <v>否</v>
      </c>
      <c r="G479" s="158" t="str">
        <f t="shared" si="58"/>
        <v>项</v>
      </c>
      <c r="H479" s="158">
        <f t="shared" si="59"/>
        <v>4</v>
      </c>
    </row>
    <row r="480" ht="36" customHeight="true" spans="1:8">
      <c r="A480" s="428">
        <v>207</v>
      </c>
      <c r="B480" s="295" t="s">
        <v>77</v>
      </c>
      <c r="C480" s="429">
        <v>15495</v>
      </c>
      <c r="D480" s="429">
        <v>16802</v>
      </c>
      <c r="E480" s="348">
        <f>IFERROR(D480/C480-1,"")</f>
        <v>0.084</v>
      </c>
      <c r="F480" s="279" t="str">
        <f t="shared" si="57"/>
        <v>是</v>
      </c>
      <c r="G480" s="158" t="str">
        <f t="shared" si="58"/>
        <v>类</v>
      </c>
      <c r="H480" s="158">
        <f t="shared" si="59"/>
        <v>3</v>
      </c>
    </row>
    <row r="481" ht="36" customHeight="true" spans="1:8">
      <c r="A481" s="428">
        <v>20701</v>
      </c>
      <c r="B481" s="295" t="s">
        <v>433</v>
      </c>
      <c r="C481" s="429">
        <v>6150</v>
      </c>
      <c r="D481" s="429">
        <v>6936</v>
      </c>
      <c r="E481" s="348">
        <f>IFERROR(D481/C481-1,"")</f>
        <v>0.128</v>
      </c>
      <c r="F481" s="279" t="str">
        <f t="shared" si="57"/>
        <v>是</v>
      </c>
      <c r="G481" s="158" t="str">
        <f t="shared" si="58"/>
        <v>款</v>
      </c>
      <c r="H481" s="158">
        <f t="shared" si="59"/>
        <v>5</v>
      </c>
    </row>
    <row r="482" ht="36" customHeight="true" spans="1:8">
      <c r="A482" s="430">
        <v>2070101</v>
      </c>
      <c r="B482" s="297" t="s">
        <v>114</v>
      </c>
      <c r="C482" s="431">
        <v>943</v>
      </c>
      <c r="D482" s="431">
        <v>816</v>
      </c>
      <c r="E482" s="307">
        <f t="shared" ref="E482:E496" si="61">IF(C482&gt;0,D482/C482-1,IF(C482&lt;0,-(D482/C482-1),""))</f>
        <v>-0.135</v>
      </c>
      <c r="F482" s="279" t="str">
        <f t="shared" si="57"/>
        <v>是</v>
      </c>
      <c r="G482" s="158" t="str">
        <f t="shared" si="58"/>
        <v>项</v>
      </c>
      <c r="H482" s="158">
        <f t="shared" si="59"/>
        <v>7</v>
      </c>
    </row>
    <row r="483" ht="36" customHeight="true" spans="1:8">
      <c r="A483" s="430">
        <v>2070102</v>
      </c>
      <c r="B483" s="297" t="s">
        <v>115</v>
      </c>
      <c r="C483" s="431">
        <v>332</v>
      </c>
      <c r="D483" s="431">
        <v>311</v>
      </c>
      <c r="E483" s="307">
        <f t="shared" si="61"/>
        <v>-0.063</v>
      </c>
      <c r="F483" s="279" t="str">
        <f t="shared" si="57"/>
        <v>是</v>
      </c>
      <c r="G483" s="158" t="str">
        <f t="shared" si="58"/>
        <v>项</v>
      </c>
      <c r="H483" s="158">
        <f t="shared" si="59"/>
        <v>7</v>
      </c>
    </row>
    <row r="484" ht="36" customHeight="true" spans="1:8">
      <c r="A484" s="430">
        <v>2070103</v>
      </c>
      <c r="B484" s="297" t="s">
        <v>116</v>
      </c>
      <c r="C484" s="431">
        <v>0</v>
      </c>
      <c r="D484" s="431">
        <v>0</v>
      </c>
      <c r="E484" s="307" t="str">
        <f t="shared" si="61"/>
        <v/>
      </c>
      <c r="F484" s="279" t="str">
        <f t="shared" si="57"/>
        <v>否</v>
      </c>
      <c r="G484" s="158" t="str">
        <f t="shared" si="58"/>
        <v>项</v>
      </c>
      <c r="H484" s="158">
        <f t="shared" si="59"/>
        <v>7</v>
      </c>
    </row>
    <row r="485" ht="36" customHeight="true" spans="1:8">
      <c r="A485" s="430">
        <v>2070104</v>
      </c>
      <c r="B485" s="297" t="s">
        <v>434</v>
      </c>
      <c r="C485" s="431">
        <v>681</v>
      </c>
      <c r="D485" s="431">
        <v>675</v>
      </c>
      <c r="E485" s="307">
        <f t="shared" si="61"/>
        <v>-0.009</v>
      </c>
      <c r="F485" s="279" t="str">
        <f t="shared" si="57"/>
        <v>是</v>
      </c>
      <c r="G485" s="158" t="str">
        <f t="shared" si="58"/>
        <v>项</v>
      </c>
      <c r="H485" s="158">
        <f t="shared" si="59"/>
        <v>7</v>
      </c>
    </row>
    <row r="486" ht="36" customHeight="true" spans="1:8">
      <c r="A486" s="430">
        <v>2070105</v>
      </c>
      <c r="B486" s="297" t="s">
        <v>435</v>
      </c>
      <c r="C486" s="431">
        <v>0</v>
      </c>
      <c r="D486" s="431">
        <v>0</v>
      </c>
      <c r="E486" s="307" t="str">
        <f t="shared" si="61"/>
        <v/>
      </c>
      <c r="F486" s="279" t="str">
        <f t="shared" si="57"/>
        <v>否</v>
      </c>
      <c r="G486" s="158" t="str">
        <f t="shared" si="58"/>
        <v>项</v>
      </c>
      <c r="H486" s="158">
        <f t="shared" si="59"/>
        <v>7</v>
      </c>
    </row>
    <row r="487" ht="36" customHeight="true" spans="1:8">
      <c r="A487" s="430">
        <v>2070106</v>
      </c>
      <c r="B487" s="297" t="s">
        <v>436</v>
      </c>
      <c r="C487" s="431">
        <v>0</v>
      </c>
      <c r="D487" s="431">
        <v>0</v>
      </c>
      <c r="E487" s="307" t="str">
        <f t="shared" si="61"/>
        <v/>
      </c>
      <c r="F487" s="279" t="str">
        <f t="shared" si="57"/>
        <v>否</v>
      </c>
      <c r="G487" s="158" t="str">
        <f t="shared" si="58"/>
        <v>项</v>
      </c>
      <c r="H487" s="158">
        <f t="shared" si="59"/>
        <v>7</v>
      </c>
    </row>
    <row r="488" ht="36" customHeight="true" spans="1:8">
      <c r="A488" s="430">
        <v>2070107</v>
      </c>
      <c r="B488" s="297" t="s">
        <v>437</v>
      </c>
      <c r="C488" s="431">
        <v>2344</v>
      </c>
      <c r="D488" s="431">
        <v>2326</v>
      </c>
      <c r="E488" s="307">
        <f t="shared" si="61"/>
        <v>-0.008</v>
      </c>
      <c r="F488" s="279" t="str">
        <f t="shared" si="57"/>
        <v>是</v>
      </c>
      <c r="G488" s="158" t="str">
        <f t="shared" si="58"/>
        <v>项</v>
      </c>
      <c r="H488" s="158">
        <f t="shared" si="59"/>
        <v>7</v>
      </c>
    </row>
    <row r="489" ht="36" customHeight="true" spans="1:8">
      <c r="A489" s="430">
        <v>2070108</v>
      </c>
      <c r="B489" s="297" t="s">
        <v>438</v>
      </c>
      <c r="C489" s="431">
        <v>0</v>
      </c>
      <c r="D489" s="431">
        <v>0</v>
      </c>
      <c r="E489" s="307" t="str">
        <f t="shared" si="61"/>
        <v/>
      </c>
      <c r="F489" s="279" t="str">
        <f t="shared" si="57"/>
        <v>否</v>
      </c>
      <c r="G489" s="158" t="str">
        <f t="shared" si="58"/>
        <v>项</v>
      </c>
      <c r="H489" s="158">
        <f t="shared" si="59"/>
        <v>7</v>
      </c>
    </row>
    <row r="490" ht="36" customHeight="true" spans="1:8">
      <c r="A490" s="430">
        <v>2070109</v>
      </c>
      <c r="B490" s="297" t="s">
        <v>439</v>
      </c>
      <c r="C490" s="431">
        <v>502</v>
      </c>
      <c r="D490" s="431">
        <v>565</v>
      </c>
      <c r="E490" s="307">
        <f t="shared" si="61"/>
        <v>0.125</v>
      </c>
      <c r="F490" s="279" t="str">
        <f t="shared" si="57"/>
        <v>是</v>
      </c>
      <c r="G490" s="158" t="str">
        <f t="shared" si="58"/>
        <v>项</v>
      </c>
      <c r="H490" s="158">
        <f t="shared" si="59"/>
        <v>7</v>
      </c>
    </row>
    <row r="491" ht="36" customHeight="true" spans="1:8">
      <c r="A491" s="430">
        <v>2070110</v>
      </c>
      <c r="B491" s="297" t="s">
        <v>440</v>
      </c>
      <c r="C491" s="431">
        <v>0</v>
      </c>
      <c r="D491" s="431">
        <v>0</v>
      </c>
      <c r="E491" s="307" t="str">
        <f t="shared" si="61"/>
        <v/>
      </c>
      <c r="F491" s="279" t="str">
        <f t="shared" si="57"/>
        <v>否</v>
      </c>
      <c r="G491" s="158" t="str">
        <f t="shared" si="58"/>
        <v>项</v>
      </c>
      <c r="H491" s="158">
        <f t="shared" si="59"/>
        <v>7</v>
      </c>
    </row>
    <row r="492" ht="36" customHeight="true" spans="1:8">
      <c r="A492" s="430">
        <v>2070111</v>
      </c>
      <c r="B492" s="297" t="s">
        <v>441</v>
      </c>
      <c r="C492" s="431">
        <v>203</v>
      </c>
      <c r="D492" s="431">
        <v>232</v>
      </c>
      <c r="E492" s="307">
        <f t="shared" si="61"/>
        <v>0.143</v>
      </c>
      <c r="F492" s="279" t="str">
        <f t="shared" si="57"/>
        <v>是</v>
      </c>
      <c r="G492" s="158" t="str">
        <f t="shared" si="58"/>
        <v>项</v>
      </c>
      <c r="H492" s="158">
        <f t="shared" si="59"/>
        <v>7</v>
      </c>
    </row>
    <row r="493" ht="36" customHeight="true" spans="1:8">
      <c r="A493" s="430">
        <v>2070112</v>
      </c>
      <c r="B493" s="297" t="s">
        <v>442</v>
      </c>
      <c r="C493" s="431">
        <v>12</v>
      </c>
      <c r="D493" s="431">
        <v>10</v>
      </c>
      <c r="E493" s="307">
        <f t="shared" si="61"/>
        <v>-0.167</v>
      </c>
      <c r="F493" s="279" t="str">
        <f t="shared" si="57"/>
        <v>是</v>
      </c>
      <c r="G493" s="158" t="str">
        <f t="shared" si="58"/>
        <v>项</v>
      </c>
      <c r="H493" s="158">
        <f t="shared" si="59"/>
        <v>7</v>
      </c>
    </row>
    <row r="494" ht="36" customHeight="true" spans="1:8">
      <c r="A494" s="430">
        <v>2070113</v>
      </c>
      <c r="B494" s="297" t="s">
        <v>443</v>
      </c>
      <c r="C494" s="431">
        <v>0</v>
      </c>
      <c r="D494" s="431">
        <v>0</v>
      </c>
      <c r="E494" s="307" t="str">
        <f t="shared" si="61"/>
        <v/>
      </c>
      <c r="F494" s="279" t="str">
        <f t="shared" si="57"/>
        <v>否</v>
      </c>
      <c r="G494" s="158" t="str">
        <f t="shared" si="58"/>
        <v>项</v>
      </c>
      <c r="H494" s="158">
        <f t="shared" si="59"/>
        <v>7</v>
      </c>
    </row>
    <row r="495" ht="36" customHeight="true" spans="1:8">
      <c r="A495" s="430">
        <v>2070114</v>
      </c>
      <c r="B495" s="297" t="s">
        <v>444</v>
      </c>
      <c r="C495" s="431">
        <v>20</v>
      </c>
      <c r="D495" s="431">
        <v>20</v>
      </c>
      <c r="E495" s="307">
        <f t="shared" si="61"/>
        <v>0</v>
      </c>
      <c r="F495" s="279" t="str">
        <f t="shared" si="57"/>
        <v>是</v>
      </c>
      <c r="G495" s="158" t="str">
        <f t="shared" si="58"/>
        <v>项</v>
      </c>
      <c r="H495" s="158">
        <f t="shared" si="59"/>
        <v>7</v>
      </c>
    </row>
    <row r="496" ht="36" customHeight="true" spans="1:8">
      <c r="A496" s="430">
        <v>2070199</v>
      </c>
      <c r="B496" s="297" t="s">
        <v>445</v>
      </c>
      <c r="C496" s="431">
        <v>1113</v>
      </c>
      <c r="D496" s="431">
        <v>1981</v>
      </c>
      <c r="E496" s="307">
        <f t="shared" si="61"/>
        <v>0.78</v>
      </c>
      <c r="F496" s="279" t="str">
        <f t="shared" si="57"/>
        <v>是</v>
      </c>
      <c r="G496" s="158" t="str">
        <f t="shared" si="58"/>
        <v>项</v>
      </c>
      <c r="H496" s="158">
        <f t="shared" si="59"/>
        <v>7</v>
      </c>
    </row>
    <row r="497" ht="36" customHeight="true" spans="1:8">
      <c r="A497" s="428">
        <v>20702</v>
      </c>
      <c r="B497" s="295" t="s">
        <v>446</v>
      </c>
      <c r="C497" s="429">
        <v>912</v>
      </c>
      <c r="D497" s="429">
        <v>1439</v>
      </c>
      <c r="E497" s="348">
        <f>IFERROR(D497/C497-1,"")</f>
        <v>0.578</v>
      </c>
      <c r="F497" s="279" t="str">
        <f t="shared" si="57"/>
        <v>是</v>
      </c>
      <c r="G497" s="158" t="str">
        <f t="shared" si="58"/>
        <v>款</v>
      </c>
      <c r="H497" s="158">
        <f t="shared" si="59"/>
        <v>5</v>
      </c>
    </row>
    <row r="498" ht="36" customHeight="true" spans="1:8">
      <c r="A498" s="430">
        <v>2070201</v>
      </c>
      <c r="B498" s="297" t="s">
        <v>114</v>
      </c>
      <c r="C498" s="431">
        <v>0</v>
      </c>
      <c r="D498" s="431">
        <v>0</v>
      </c>
      <c r="E498" s="307" t="str">
        <f t="shared" ref="E498:E504" si="62">IF(C498&gt;0,D498/C498-1,IF(C498&lt;0,-(D498/C498-1),""))</f>
        <v/>
      </c>
      <c r="F498" s="279" t="str">
        <f t="shared" si="57"/>
        <v>否</v>
      </c>
      <c r="G498" s="158" t="str">
        <f t="shared" si="58"/>
        <v>项</v>
      </c>
      <c r="H498" s="158">
        <f t="shared" si="59"/>
        <v>7</v>
      </c>
    </row>
    <row r="499" ht="36" customHeight="true" spans="1:8">
      <c r="A499" s="430">
        <v>2070202</v>
      </c>
      <c r="B499" s="297" t="s">
        <v>115</v>
      </c>
      <c r="C499" s="431">
        <v>0</v>
      </c>
      <c r="D499" s="431">
        <v>0</v>
      </c>
      <c r="E499" s="307" t="str">
        <f t="shared" si="62"/>
        <v/>
      </c>
      <c r="F499" s="279" t="str">
        <f t="shared" si="57"/>
        <v>否</v>
      </c>
      <c r="G499" s="158" t="str">
        <f t="shared" si="58"/>
        <v>项</v>
      </c>
      <c r="H499" s="158">
        <f t="shared" si="59"/>
        <v>7</v>
      </c>
    </row>
    <row r="500" ht="36" customHeight="true" spans="1:8">
      <c r="A500" s="430">
        <v>2070203</v>
      </c>
      <c r="B500" s="297" t="s">
        <v>116</v>
      </c>
      <c r="C500" s="431">
        <v>0</v>
      </c>
      <c r="D500" s="431">
        <v>0</v>
      </c>
      <c r="E500" s="307" t="str">
        <f t="shared" si="62"/>
        <v/>
      </c>
      <c r="F500" s="279" t="str">
        <f t="shared" si="57"/>
        <v>否</v>
      </c>
      <c r="G500" s="158" t="str">
        <f t="shared" si="58"/>
        <v>项</v>
      </c>
      <c r="H500" s="158">
        <f t="shared" si="59"/>
        <v>7</v>
      </c>
    </row>
    <row r="501" ht="36" customHeight="true" spans="1:8">
      <c r="A501" s="430">
        <v>2070204</v>
      </c>
      <c r="B501" s="297" t="s">
        <v>447</v>
      </c>
      <c r="C501" s="431">
        <v>34</v>
      </c>
      <c r="D501" s="431">
        <v>126</v>
      </c>
      <c r="E501" s="307">
        <f t="shared" si="62"/>
        <v>2.706</v>
      </c>
      <c r="F501" s="279" t="str">
        <f t="shared" si="57"/>
        <v>是</v>
      </c>
      <c r="G501" s="158" t="str">
        <f t="shared" si="58"/>
        <v>项</v>
      </c>
      <c r="H501" s="158">
        <f t="shared" si="59"/>
        <v>7</v>
      </c>
    </row>
    <row r="502" ht="36" customHeight="true" spans="1:8">
      <c r="A502" s="430">
        <v>2070205</v>
      </c>
      <c r="B502" s="297" t="s">
        <v>448</v>
      </c>
      <c r="C502" s="431">
        <v>690</v>
      </c>
      <c r="D502" s="431">
        <v>1085</v>
      </c>
      <c r="E502" s="307">
        <f t="shared" si="62"/>
        <v>0.572</v>
      </c>
      <c r="F502" s="279" t="str">
        <f t="shared" si="57"/>
        <v>是</v>
      </c>
      <c r="G502" s="158" t="str">
        <f t="shared" si="58"/>
        <v>项</v>
      </c>
      <c r="H502" s="158">
        <f t="shared" si="59"/>
        <v>7</v>
      </c>
    </row>
    <row r="503" ht="36" customHeight="true" spans="1:8">
      <c r="A503" s="430">
        <v>2070206</v>
      </c>
      <c r="B503" s="297" t="s">
        <v>449</v>
      </c>
      <c r="C503" s="431">
        <v>0</v>
      </c>
      <c r="D503" s="431">
        <v>0</v>
      </c>
      <c r="E503" s="307" t="str">
        <f t="shared" si="62"/>
        <v/>
      </c>
      <c r="F503" s="279" t="str">
        <f t="shared" si="57"/>
        <v>否</v>
      </c>
      <c r="G503" s="158" t="str">
        <f t="shared" si="58"/>
        <v>项</v>
      </c>
      <c r="H503" s="158">
        <f t="shared" si="59"/>
        <v>7</v>
      </c>
    </row>
    <row r="504" ht="36" customHeight="true" spans="1:8">
      <c r="A504" s="430">
        <v>2070299</v>
      </c>
      <c r="B504" s="297" t="s">
        <v>450</v>
      </c>
      <c r="C504" s="431">
        <v>188</v>
      </c>
      <c r="D504" s="431">
        <v>228</v>
      </c>
      <c r="E504" s="307">
        <f t="shared" si="62"/>
        <v>0.213</v>
      </c>
      <c r="F504" s="279" t="str">
        <f t="shared" si="57"/>
        <v>是</v>
      </c>
      <c r="G504" s="158" t="str">
        <f t="shared" si="58"/>
        <v>项</v>
      </c>
      <c r="H504" s="158">
        <f t="shared" si="59"/>
        <v>7</v>
      </c>
    </row>
    <row r="505" ht="36" customHeight="true" spans="1:8">
      <c r="A505" s="428">
        <v>20703</v>
      </c>
      <c r="B505" s="295" t="s">
        <v>451</v>
      </c>
      <c r="C505" s="429">
        <v>822</v>
      </c>
      <c r="D505" s="429">
        <v>1351</v>
      </c>
      <c r="E505" s="348">
        <f>IFERROR(D505/C505-1,"")</f>
        <v>0.644</v>
      </c>
      <c r="F505" s="279" t="str">
        <f t="shared" si="57"/>
        <v>是</v>
      </c>
      <c r="G505" s="158" t="str">
        <f t="shared" si="58"/>
        <v>款</v>
      </c>
      <c r="H505" s="158">
        <f t="shared" si="59"/>
        <v>5</v>
      </c>
    </row>
    <row r="506" ht="36" customHeight="true" spans="1:8">
      <c r="A506" s="430">
        <v>2070301</v>
      </c>
      <c r="B506" s="297" t="s">
        <v>114</v>
      </c>
      <c r="C506" s="431">
        <v>256</v>
      </c>
      <c r="D506" s="431">
        <v>236</v>
      </c>
      <c r="E506" s="307">
        <f t="shared" ref="E506:E515" si="63">IF(C506&gt;0,D506/C506-1,IF(C506&lt;0,-(D506/C506-1),""))</f>
        <v>-0.078</v>
      </c>
      <c r="F506" s="279" t="str">
        <f t="shared" si="57"/>
        <v>是</v>
      </c>
      <c r="G506" s="158" t="str">
        <f t="shared" si="58"/>
        <v>项</v>
      </c>
      <c r="H506" s="158">
        <f t="shared" si="59"/>
        <v>7</v>
      </c>
    </row>
    <row r="507" ht="36" customHeight="true" spans="1:8">
      <c r="A507" s="430">
        <v>2070302</v>
      </c>
      <c r="B507" s="297" t="s">
        <v>115</v>
      </c>
      <c r="C507" s="431">
        <v>69</v>
      </c>
      <c r="D507" s="431">
        <v>0</v>
      </c>
      <c r="E507" s="307">
        <f t="shared" si="63"/>
        <v>-1</v>
      </c>
      <c r="F507" s="279" t="str">
        <f t="shared" si="57"/>
        <v>是</v>
      </c>
      <c r="G507" s="158" t="str">
        <f t="shared" si="58"/>
        <v>项</v>
      </c>
      <c r="H507" s="158">
        <f t="shared" si="59"/>
        <v>7</v>
      </c>
    </row>
    <row r="508" ht="36" customHeight="true" spans="1:8">
      <c r="A508" s="430">
        <v>2070303</v>
      </c>
      <c r="B508" s="297" t="s">
        <v>116</v>
      </c>
      <c r="C508" s="431">
        <v>0</v>
      </c>
      <c r="D508" s="431">
        <v>0</v>
      </c>
      <c r="E508" s="307" t="str">
        <f t="shared" si="63"/>
        <v/>
      </c>
      <c r="F508" s="279" t="str">
        <f t="shared" si="57"/>
        <v>否</v>
      </c>
      <c r="G508" s="158" t="str">
        <f t="shared" si="58"/>
        <v>项</v>
      </c>
      <c r="H508" s="158">
        <f t="shared" si="59"/>
        <v>7</v>
      </c>
    </row>
    <row r="509" ht="36" customHeight="true" spans="1:8">
      <c r="A509" s="430">
        <v>2070304</v>
      </c>
      <c r="B509" s="297" t="s">
        <v>452</v>
      </c>
      <c r="C509" s="431">
        <v>0</v>
      </c>
      <c r="D509" s="431">
        <v>0</v>
      </c>
      <c r="E509" s="307" t="str">
        <f t="shared" si="63"/>
        <v/>
      </c>
      <c r="F509" s="279" t="str">
        <f t="shared" si="57"/>
        <v>否</v>
      </c>
      <c r="G509" s="158" t="str">
        <f t="shared" si="58"/>
        <v>项</v>
      </c>
      <c r="H509" s="158">
        <f t="shared" si="59"/>
        <v>7</v>
      </c>
    </row>
    <row r="510" ht="36" customHeight="true" spans="1:8">
      <c r="A510" s="430">
        <v>2070305</v>
      </c>
      <c r="B510" s="297" t="s">
        <v>453</v>
      </c>
      <c r="C510" s="431">
        <v>50</v>
      </c>
      <c r="D510" s="431">
        <v>0</v>
      </c>
      <c r="E510" s="307">
        <f t="shared" si="63"/>
        <v>-1</v>
      </c>
      <c r="F510" s="279" t="str">
        <f t="shared" si="57"/>
        <v>是</v>
      </c>
      <c r="G510" s="158" t="str">
        <f t="shared" si="58"/>
        <v>项</v>
      </c>
      <c r="H510" s="158">
        <f t="shared" si="59"/>
        <v>7</v>
      </c>
    </row>
    <row r="511" ht="36" customHeight="true" spans="1:8">
      <c r="A511" s="430">
        <v>2070306</v>
      </c>
      <c r="B511" s="297" t="s">
        <v>454</v>
      </c>
      <c r="C511" s="431">
        <v>0</v>
      </c>
      <c r="D511" s="431">
        <v>0</v>
      </c>
      <c r="E511" s="307" t="str">
        <f t="shared" si="63"/>
        <v/>
      </c>
      <c r="F511" s="279" t="str">
        <f t="shared" si="57"/>
        <v>否</v>
      </c>
      <c r="G511" s="158" t="str">
        <f t="shared" si="58"/>
        <v>项</v>
      </c>
      <c r="H511" s="158">
        <f t="shared" si="59"/>
        <v>7</v>
      </c>
    </row>
    <row r="512" ht="36" customHeight="true" spans="1:8">
      <c r="A512" s="430">
        <v>2070307</v>
      </c>
      <c r="B512" s="297" t="s">
        <v>455</v>
      </c>
      <c r="C512" s="431">
        <v>352</v>
      </c>
      <c r="D512" s="431">
        <v>525</v>
      </c>
      <c r="E512" s="307">
        <f t="shared" si="63"/>
        <v>0.491</v>
      </c>
      <c r="F512" s="279" t="str">
        <f t="shared" si="57"/>
        <v>是</v>
      </c>
      <c r="G512" s="158" t="str">
        <f t="shared" si="58"/>
        <v>项</v>
      </c>
      <c r="H512" s="158">
        <f t="shared" si="59"/>
        <v>7</v>
      </c>
    </row>
    <row r="513" ht="36" customHeight="true" spans="1:8">
      <c r="A513" s="430">
        <v>2070308</v>
      </c>
      <c r="B513" s="297" t="s">
        <v>456</v>
      </c>
      <c r="C513" s="431">
        <v>85</v>
      </c>
      <c r="D513" s="431">
        <v>590</v>
      </c>
      <c r="E513" s="307">
        <f t="shared" si="63"/>
        <v>5.941</v>
      </c>
      <c r="F513" s="279" t="str">
        <f t="shared" si="57"/>
        <v>是</v>
      </c>
      <c r="G513" s="158" t="str">
        <f t="shared" si="58"/>
        <v>项</v>
      </c>
      <c r="H513" s="158">
        <f t="shared" si="59"/>
        <v>7</v>
      </c>
    </row>
    <row r="514" ht="36" customHeight="true" spans="1:8">
      <c r="A514" s="430">
        <v>2070309</v>
      </c>
      <c r="B514" s="297" t="s">
        <v>457</v>
      </c>
      <c r="C514" s="431">
        <v>10</v>
      </c>
      <c r="D514" s="431">
        <v>0</v>
      </c>
      <c r="E514" s="307">
        <f t="shared" si="63"/>
        <v>-1</v>
      </c>
      <c r="F514" s="279" t="str">
        <f t="shared" si="57"/>
        <v>是</v>
      </c>
      <c r="G514" s="158" t="str">
        <f t="shared" si="58"/>
        <v>项</v>
      </c>
      <c r="H514" s="158">
        <f t="shared" si="59"/>
        <v>7</v>
      </c>
    </row>
    <row r="515" ht="36" customHeight="true" spans="1:8">
      <c r="A515" s="430">
        <v>2070399</v>
      </c>
      <c r="B515" s="297" t="s">
        <v>458</v>
      </c>
      <c r="C515" s="431">
        <v>0</v>
      </c>
      <c r="D515" s="431">
        <v>0</v>
      </c>
      <c r="E515" s="307" t="str">
        <f t="shared" si="63"/>
        <v/>
      </c>
      <c r="F515" s="279" t="str">
        <f t="shared" si="57"/>
        <v>否</v>
      </c>
      <c r="G515" s="158" t="str">
        <f t="shared" si="58"/>
        <v>项</v>
      </c>
      <c r="H515" s="158">
        <f t="shared" si="59"/>
        <v>7</v>
      </c>
    </row>
    <row r="516" ht="36" customHeight="true" spans="1:8">
      <c r="A516" s="428">
        <v>20706</v>
      </c>
      <c r="B516" s="295" t="s">
        <v>459</v>
      </c>
      <c r="C516" s="429">
        <v>3069</v>
      </c>
      <c r="D516" s="429">
        <v>2397</v>
      </c>
      <c r="E516" s="348">
        <f>IFERROR(D516/C516-1,"")</f>
        <v>-0.219</v>
      </c>
      <c r="F516" s="279" t="str">
        <f t="shared" ref="F516:F579" si="64">IF(LEN(A516)=3,"是",IF(B516&lt;&gt;"",IF(SUM(C516:D516)&lt;&gt;0,"是","否"),"是"))</f>
        <v>是</v>
      </c>
      <c r="G516" s="158" t="str">
        <f t="shared" ref="G516:G579" si="65">IF(LEN(A516)=3,"类",IF(LEN(A516)=5,"款","项"))</f>
        <v>款</v>
      </c>
      <c r="H516" s="158">
        <f t="shared" si="59"/>
        <v>5</v>
      </c>
    </row>
    <row r="517" ht="36" customHeight="true" spans="1:8">
      <c r="A517" s="430">
        <v>2070601</v>
      </c>
      <c r="B517" s="297" t="s">
        <v>114</v>
      </c>
      <c r="C517" s="431">
        <v>0</v>
      </c>
      <c r="D517" s="431">
        <v>0</v>
      </c>
      <c r="E517" s="307" t="str">
        <f t="shared" ref="E517:E524" si="66">IF(C517&gt;0,D517/C517-1,IF(C517&lt;0,-(D517/C517-1),""))</f>
        <v/>
      </c>
      <c r="F517" s="279" t="str">
        <f t="shared" si="64"/>
        <v>否</v>
      </c>
      <c r="G517" s="158" t="str">
        <f t="shared" si="65"/>
        <v>项</v>
      </c>
      <c r="H517" s="158">
        <f t="shared" ref="H517:H580" si="67">LEN(A517)</f>
        <v>7</v>
      </c>
    </row>
    <row r="518" ht="36" customHeight="true" spans="1:8">
      <c r="A518" s="430">
        <v>2070602</v>
      </c>
      <c r="B518" s="297" t="s">
        <v>115</v>
      </c>
      <c r="C518" s="431">
        <v>0</v>
      </c>
      <c r="D518" s="431">
        <v>0</v>
      </c>
      <c r="E518" s="307" t="str">
        <f t="shared" si="66"/>
        <v/>
      </c>
      <c r="F518" s="279" t="str">
        <f t="shared" si="64"/>
        <v>否</v>
      </c>
      <c r="G518" s="158" t="str">
        <f t="shared" si="65"/>
        <v>项</v>
      </c>
      <c r="H518" s="158">
        <f t="shared" si="67"/>
        <v>7</v>
      </c>
    </row>
    <row r="519" ht="36" customHeight="true" spans="1:8">
      <c r="A519" s="430">
        <v>2070603</v>
      </c>
      <c r="B519" s="297" t="s">
        <v>116</v>
      </c>
      <c r="C519" s="431">
        <v>0</v>
      </c>
      <c r="D519" s="431">
        <v>0</v>
      </c>
      <c r="E519" s="307" t="str">
        <f t="shared" si="66"/>
        <v/>
      </c>
      <c r="F519" s="279" t="str">
        <f t="shared" si="64"/>
        <v>否</v>
      </c>
      <c r="G519" s="158" t="str">
        <f t="shared" si="65"/>
        <v>项</v>
      </c>
      <c r="H519" s="158">
        <f t="shared" si="67"/>
        <v>7</v>
      </c>
    </row>
    <row r="520" ht="36" customHeight="true" spans="1:8">
      <c r="A520" s="430">
        <v>2070604</v>
      </c>
      <c r="B520" s="297" t="s">
        <v>460</v>
      </c>
      <c r="C520" s="431">
        <v>0</v>
      </c>
      <c r="D520" s="431">
        <v>0</v>
      </c>
      <c r="E520" s="307" t="str">
        <f t="shared" si="66"/>
        <v/>
      </c>
      <c r="F520" s="279" t="str">
        <f t="shared" si="64"/>
        <v>否</v>
      </c>
      <c r="G520" s="158" t="str">
        <f t="shared" si="65"/>
        <v>项</v>
      </c>
      <c r="H520" s="158">
        <f t="shared" si="67"/>
        <v>7</v>
      </c>
    </row>
    <row r="521" ht="36" customHeight="true" spans="1:8">
      <c r="A521" s="430">
        <v>2070605</v>
      </c>
      <c r="B521" s="297" t="s">
        <v>461</v>
      </c>
      <c r="C521" s="431">
        <v>3069</v>
      </c>
      <c r="D521" s="431">
        <v>2397</v>
      </c>
      <c r="E521" s="307">
        <f t="shared" si="66"/>
        <v>-0.219</v>
      </c>
      <c r="F521" s="279" t="str">
        <f t="shared" si="64"/>
        <v>是</v>
      </c>
      <c r="G521" s="158" t="str">
        <f t="shared" si="65"/>
        <v>项</v>
      </c>
      <c r="H521" s="158">
        <f t="shared" si="67"/>
        <v>7</v>
      </c>
    </row>
    <row r="522" ht="36" customHeight="true" spans="1:8">
      <c r="A522" s="430">
        <v>2070606</v>
      </c>
      <c r="B522" s="297" t="s">
        <v>462</v>
      </c>
      <c r="C522" s="431">
        <v>0</v>
      </c>
      <c r="D522" s="431">
        <v>0</v>
      </c>
      <c r="E522" s="307" t="str">
        <f t="shared" si="66"/>
        <v/>
      </c>
      <c r="F522" s="279" t="str">
        <f t="shared" si="64"/>
        <v>否</v>
      </c>
      <c r="G522" s="158" t="str">
        <f t="shared" si="65"/>
        <v>项</v>
      </c>
      <c r="H522" s="158">
        <f t="shared" si="67"/>
        <v>7</v>
      </c>
    </row>
    <row r="523" ht="36" customHeight="true" spans="1:8">
      <c r="A523" s="430">
        <v>2070607</v>
      </c>
      <c r="B523" s="297" t="s">
        <v>463</v>
      </c>
      <c r="C523" s="431">
        <v>0</v>
      </c>
      <c r="D523" s="431">
        <v>0</v>
      </c>
      <c r="E523" s="307" t="str">
        <f t="shared" si="66"/>
        <v/>
      </c>
      <c r="F523" s="279" t="str">
        <f t="shared" si="64"/>
        <v>否</v>
      </c>
      <c r="G523" s="158" t="str">
        <f t="shared" si="65"/>
        <v>项</v>
      </c>
      <c r="H523" s="158">
        <f t="shared" si="67"/>
        <v>7</v>
      </c>
    </row>
    <row r="524" ht="36" customHeight="true" spans="1:8">
      <c r="A524" s="430">
        <v>2070699</v>
      </c>
      <c r="B524" s="297" t="s">
        <v>464</v>
      </c>
      <c r="C524" s="431">
        <v>0</v>
      </c>
      <c r="D524" s="431">
        <v>0</v>
      </c>
      <c r="E524" s="307" t="str">
        <f t="shared" si="66"/>
        <v/>
      </c>
      <c r="F524" s="279" t="str">
        <f t="shared" si="64"/>
        <v>否</v>
      </c>
      <c r="G524" s="158" t="str">
        <f t="shared" si="65"/>
        <v>项</v>
      </c>
      <c r="H524" s="158">
        <f t="shared" si="67"/>
        <v>7</v>
      </c>
    </row>
    <row r="525" ht="36" customHeight="true" spans="1:8">
      <c r="A525" s="428">
        <v>20708</v>
      </c>
      <c r="B525" s="295" t="s">
        <v>465</v>
      </c>
      <c r="C525" s="429">
        <v>4106</v>
      </c>
      <c r="D525" s="429">
        <v>4198</v>
      </c>
      <c r="E525" s="348">
        <f>IFERROR(D525/C525-1,"")</f>
        <v>0.022</v>
      </c>
      <c r="F525" s="279" t="str">
        <f t="shared" si="64"/>
        <v>是</v>
      </c>
      <c r="G525" s="158" t="str">
        <f t="shared" si="65"/>
        <v>款</v>
      </c>
      <c r="H525" s="158">
        <f t="shared" si="67"/>
        <v>5</v>
      </c>
    </row>
    <row r="526" ht="36" customHeight="true" spans="1:8">
      <c r="A526" s="430">
        <v>2070801</v>
      </c>
      <c r="B526" s="297" t="s">
        <v>114</v>
      </c>
      <c r="C526" s="431">
        <v>232</v>
      </c>
      <c r="D526" s="431">
        <v>201</v>
      </c>
      <c r="E526" s="307">
        <f t="shared" ref="E526:E534" si="68">IF(C526&gt;0,D526/C526-1,IF(C526&lt;0,-(D526/C526-1),""))</f>
        <v>-0.134</v>
      </c>
      <c r="F526" s="279" t="str">
        <f t="shared" si="64"/>
        <v>是</v>
      </c>
      <c r="G526" s="158" t="str">
        <f t="shared" si="65"/>
        <v>项</v>
      </c>
      <c r="H526" s="158">
        <f t="shared" si="67"/>
        <v>7</v>
      </c>
    </row>
    <row r="527" ht="36" customHeight="true" spans="1:8">
      <c r="A527" s="430">
        <v>2070802</v>
      </c>
      <c r="B527" s="297" t="s">
        <v>115</v>
      </c>
      <c r="C527" s="431">
        <v>24</v>
      </c>
      <c r="D527" s="431">
        <v>19</v>
      </c>
      <c r="E527" s="307">
        <f t="shared" si="68"/>
        <v>-0.208</v>
      </c>
      <c r="F527" s="279" t="str">
        <f t="shared" si="64"/>
        <v>是</v>
      </c>
      <c r="G527" s="158" t="str">
        <f t="shared" si="65"/>
        <v>项</v>
      </c>
      <c r="H527" s="158">
        <f t="shared" si="67"/>
        <v>7</v>
      </c>
    </row>
    <row r="528" ht="36" customHeight="true" spans="1:8">
      <c r="A528" s="430">
        <v>2070803</v>
      </c>
      <c r="B528" s="297" t="s">
        <v>116</v>
      </c>
      <c r="C528" s="431">
        <v>0</v>
      </c>
      <c r="D528" s="431">
        <v>0</v>
      </c>
      <c r="E528" s="307" t="str">
        <f t="shared" si="68"/>
        <v/>
      </c>
      <c r="F528" s="279" t="str">
        <f t="shared" si="64"/>
        <v>否</v>
      </c>
      <c r="G528" s="158" t="str">
        <f t="shared" si="65"/>
        <v>项</v>
      </c>
      <c r="H528" s="158">
        <f t="shared" si="67"/>
        <v>7</v>
      </c>
    </row>
    <row r="529" ht="36" customHeight="true" spans="1:8">
      <c r="A529" s="430">
        <v>2070804</v>
      </c>
      <c r="B529" s="297" t="s">
        <v>466</v>
      </c>
      <c r="C529" s="431">
        <v>0</v>
      </c>
      <c r="D529" s="431">
        <v>0</v>
      </c>
      <c r="E529" s="307" t="str">
        <f t="shared" si="68"/>
        <v/>
      </c>
      <c r="F529" s="279" t="str">
        <f t="shared" si="64"/>
        <v>否</v>
      </c>
      <c r="G529" s="158" t="str">
        <f t="shared" si="65"/>
        <v>项</v>
      </c>
      <c r="H529" s="158">
        <f t="shared" si="67"/>
        <v>7</v>
      </c>
    </row>
    <row r="530" ht="36" customHeight="true" spans="1:8">
      <c r="A530" s="430">
        <v>2070805</v>
      </c>
      <c r="B530" s="297" t="s">
        <v>467</v>
      </c>
      <c r="C530" s="431">
        <v>0</v>
      </c>
      <c r="D530" s="431">
        <v>0</v>
      </c>
      <c r="E530" s="307" t="str">
        <f t="shared" si="68"/>
        <v/>
      </c>
      <c r="F530" s="279" t="str">
        <f t="shared" si="64"/>
        <v>否</v>
      </c>
      <c r="G530" s="158" t="str">
        <f t="shared" si="65"/>
        <v>项</v>
      </c>
      <c r="H530" s="158">
        <f t="shared" si="67"/>
        <v>7</v>
      </c>
    </row>
    <row r="531" ht="36" customHeight="true" spans="1:8">
      <c r="A531" s="430">
        <v>2070806</v>
      </c>
      <c r="B531" s="297" t="s">
        <v>468</v>
      </c>
      <c r="C531" s="431">
        <v>0</v>
      </c>
      <c r="D531" s="431">
        <v>0</v>
      </c>
      <c r="E531" s="307" t="str">
        <f t="shared" si="68"/>
        <v/>
      </c>
      <c r="F531" s="279" t="str">
        <f t="shared" si="64"/>
        <v>否</v>
      </c>
      <c r="G531" s="158" t="str">
        <f t="shared" si="65"/>
        <v>项</v>
      </c>
      <c r="H531" s="158">
        <f t="shared" si="67"/>
        <v>7</v>
      </c>
    </row>
    <row r="532" ht="36" customHeight="true" spans="1:8">
      <c r="A532" s="446">
        <v>2070807</v>
      </c>
      <c r="B532" s="297" t="s">
        <v>469</v>
      </c>
      <c r="C532" s="431">
        <v>0</v>
      </c>
      <c r="D532" s="431">
        <v>0</v>
      </c>
      <c r="E532" s="307" t="str">
        <f t="shared" si="68"/>
        <v/>
      </c>
      <c r="F532" s="279" t="str">
        <f t="shared" si="64"/>
        <v>否</v>
      </c>
      <c r="G532" s="158" t="str">
        <f t="shared" si="65"/>
        <v>项</v>
      </c>
      <c r="H532" s="158">
        <f t="shared" si="67"/>
        <v>7</v>
      </c>
    </row>
    <row r="533" ht="36" customHeight="true" spans="1:8">
      <c r="A533" s="446">
        <v>2070808</v>
      </c>
      <c r="B533" s="297" t="s">
        <v>470</v>
      </c>
      <c r="C533" s="431">
        <v>3850</v>
      </c>
      <c r="D533" s="431">
        <v>3683</v>
      </c>
      <c r="E533" s="307">
        <f t="shared" si="68"/>
        <v>-0.043</v>
      </c>
      <c r="F533" s="279" t="str">
        <f t="shared" si="64"/>
        <v>是</v>
      </c>
      <c r="G533" s="158" t="str">
        <f t="shared" si="65"/>
        <v>项</v>
      </c>
      <c r="H533" s="158">
        <f t="shared" si="67"/>
        <v>7</v>
      </c>
    </row>
    <row r="534" ht="36" customHeight="true" spans="1:8">
      <c r="A534" s="430">
        <v>2070899</v>
      </c>
      <c r="B534" s="297" t="s">
        <v>471</v>
      </c>
      <c r="C534" s="431">
        <v>0</v>
      </c>
      <c r="D534" s="431">
        <v>295</v>
      </c>
      <c r="E534" s="307" t="str">
        <f t="shared" si="68"/>
        <v/>
      </c>
      <c r="F534" s="279" t="str">
        <f t="shared" si="64"/>
        <v>是</v>
      </c>
      <c r="G534" s="158" t="str">
        <f t="shared" si="65"/>
        <v>项</v>
      </c>
      <c r="H534" s="158">
        <f t="shared" si="67"/>
        <v>7</v>
      </c>
    </row>
    <row r="535" ht="36" customHeight="true" spans="1:8">
      <c r="A535" s="428">
        <v>20799</v>
      </c>
      <c r="B535" s="295" t="s">
        <v>472</v>
      </c>
      <c r="C535" s="429">
        <v>436</v>
      </c>
      <c r="D535" s="429">
        <v>481</v>
      </c>
      <c r="E535" s="348">
        <f>IFERROR(D535/C535-1,"")</f>
        <v>0.103</v>
      </c>
      <c r="F535" s="279" t="str">
        <f t="shared" si="64"/>
        <v>是</v>
      </c>
      <c r="G535" s="158" t="str">
        <f t="shared" si="65"/>
        <v>款</v>
      </c>
      <c r="H535" s="158">
        <f t="shared" si="67"/>
        <v>5</v>
      </c>
    </row>
    <row r="536" ht="36" customHeight="true" spans="1:8">
      <c r="A536" s="430">
        <v>2079902</v>
      </c>
      <c r="B536" s="297" t="s">
        <v>473</v>
      </c>
      <c r="C536" s="431">
        <v>0</v>
      </c>
      <c r="D536" s="431">
        <v>0</v>
      </c>
      <c r="E536" s="307" t="str">
        <f>IF(C536&gt;0,D536/C536-1,IF(C536&lt;0,-(D536/C536-1),""))</f>
        <v/>
      </c>
      <c r="F536" s="279" t="str">
        <f t="shared" si="64"/>
        <v>否</v>
      </c>
      <c r="G536" s="158" t="str">
        <f t="shared" si="65"/>
        <v>项</v>
      </c>
      <c r="H536" s="158">
        <f t="shared" si="67"/>
        <v>7</v>
      </c>
    </row>
    <row r="537" ht="36" customHeight="true" spans="1:8">
      <c r="A537" s="430">
        <v>2079903</v>
      </c>
      <c r="B537" s="297" t="s">
        <v>474</v>
      </c>
      <c r="C537" s="431">
        <v>0</v>
      </c>
      <c r="D537" s="431">
        <v>0</v>
      </c>
      <c r="E537" s="307" t="str">
        <f>IF(C537&gt;0,D537/C537-1,IF(C537&lt;0,-(D537/C537-1),""))</f>
        <v/>
      </c>
      <c r="F537" s="279" t="str">
        <f t="shared" si="64"/>
        <v>否</v>
      </c>
      <c r="G537" s="158" t="str">
        <f t="shared" si="65"/>
        <v>项</v>
      </c>
      <c r="H537" s="158">
        <f t="shared" si="67"/>
        <v>7</v>
      </c>
    </row>
    <row r="538" ht="36" customHeight="true" spans="1:8">
      <c r="A538" s="430">
        <v>2079999</v>
      </c>
      <c r="B538" s="297" t="s">
        <v>475</v>
      </c>
      <c r="C538" s="431">
        <v>436</v>
      </c>
      <c r="D538" s="431">
        <v>481</v>
      </c>
      <c r="E538" s="307">
        <f>IF(C538&gt;0,D538/C538-1,IF(C538&lt;0,-(D538/C538-1),""))</f>
        <v>0.103</v>
      </c>
      <c r="F538" s="279" t="str">
        <f t="shared" si="64"/>
        <v>是</v>
      </c>
      <c r="G538" s="158" t="str">
        <f t="shared" si="65"/>
        <v>项</v>
      </c>
      <c r="H538" s="158">
        <f t="shared" si="67"/>
        <v>7</v>
      </c>
    </row>
    <row r="539" ht="36" customHeight="true" spans="1:8">
      <c r="A539" s="435" t="s">
        <v>476</v>
      </c>
      <c r="B539" s="436" t="s">
        <v>254</v>
      </c>
      <c r="C539" s="429" t="s">
        <v>108</v>
      </c>
      <c r="D539" s="429">
        <v>0</v>
      </c>
      <c r="E539" s="348" t="str">
        <f>IFERROR(D539/C539-1,"")</f>
        <v/>
      </c>
      <c r="F539" s="279" t="str">
        <f t="shared" si="64"/>
        <v>否</v>
      </c>
      <c r="G539" s="158" t="str">
        <f t="shared" si="65"/>
        <v>项</v>
      </c>
      <c r="H539" s="158">
        <f t="shared" si="67"/>
        <v>4</v>
      </c>
    </row>
    <row r="540" ht="36" customHeight="true" spans="1:8">
      <c r="A540" s="428">
        <v>208</v>
      </c>
      <c r="B540" s="295" t="s">
        <v>78</v>
      </c>
      <c r="C540" s="429">
        <v>66685</v>
      </c>
      <c r="D540" s="429">
        <v>66428</v>
      </c>
      <c r="E540" s="348">
        <f>IFERROR(D540/C540-1,"")</f>
        <v>-0.004</v>
      </c>
      <c r="F540" s="279" t="str">
        <f t="shared" si="64"/>
        <v>是</v>
      </c>
      <c r="G540" s="158" t="str">
        <f t="shared" si="65"/>
        <v>类</v>
      </c>
      <c r="H540" s="158">
        <f t="shared" si="67"/>
        <v>3</v>
      </c>
    </row>
    <row r="541" ht="36" customHeight="true" spans="1:8">
      <c r="A541" s="428">
        <v>20801</v>
      </c>
      <c r="B541" s="295" t="s">
        <v>477</v>
      </c>
      <c r="C541" s="429">
        <v>4889</v>
      </c>
      <c r="D541" s="429">
        <v>3641</v>
      </c>
      <c r="E541" s="348">
        <f>IFERROR(D541/C541-1,"")</f>
        <v>-0.255</v>
      </c>
      <c r="F541" s="279" t="str">
        <f t="shared" si="64"/>
        <v>是</v>
      </c>
      <c r="G541" s="158" t="str">
        <f t="shared" si="65"/>
        <v>款</v>
      </c>
      <c r="H541" s="158">
        <f t="shared" si="67"/>
        <v>5</v>
      </c>
    </row>
    <row r="542" ht="36" customHeight="true" spans="1:8">
      <c r="A542" s="430">
        <v>2080101</v>
      </c>
      <c r="B542" s="297" t="s">
        <v>114</v>
      </c>
      <c r="C542" s="431">
        <v>2790</v>
      </c>
      <c r="D542" s="431">
        <v>2251</v>
      </c>
      <c r="E542" s="307">
        <f t="shared" ref="E542:E559" si="69">IF(C542&gt;0,D542/C542-1,IF(C542&lt;0,-(D542/C542-1),""))</f>
        <v>-0.193</v>
      </c>
      <c r="F542" s="279" t="str">
        <f t="shared" si="64"/>
        <v>是</v>
      </c>
      <c r="G542" s="158" t="str">
        <f t="shared" si="65"/>
        <v>项</v>
      </c>
      <c r="H542" s="158">
        <f t="shared" si="67"/>
        <v>7</v>
      </c>
    </row>
    <row r="543" ht="36" customHeight="true" spans="1:8">
      <c r="A543" s="430">
        <v>2080102</v>
      </c>
      <c r="B543" s="297" t="s">
        <v>115</v>
      </c>
      <c r="C543" s="431">
        <v>144</v>
      </c>
      <c r="D543" s="431">
        <v>107</v>
      </c>
      <c r="E543" s="307">
        <f t="shared" si="69"/>
        <v>-0.257</v>
      </c>
      <c r="F543" s="279" t="str">
        <f t="shared" si="64"/>
        <v>是</v>
      </c>
      <c r="G543" s="158" t="str">
        <f t="shared" si="65"/>
        <v>项</v>
      </c>
      <c r="H543" s="158">
        <f t="shared" si="67"/>
        <v>7</v>
      </c>
    </row>
    <row r="544" ht="36" customHeight="true" spans="1:8">
      <c r="A544" s="430">
        <v>2080103</v>
      </c>
      <c r="B544" s="297" t="s">
        <v>116</v>
      </c>
      <c r="C544" s="431">
        <v>0</v>
      </c>
      <c r="D544" s="431">
        <v>0</v>
      </c>
      <c r="E544" s="307" t="str">
        <f t="shared" si="69"/>
        <v/>
      </c>
      <c r="F544" s="279" t="str">
        <f t="shared" si="64"/>
        <v>否</v>
      </c>
      <c r="G544" s="158" t="str">
        <f t="shared" si="65"/>
        <v>项</v>
      </c>
      <c r="H544" s="158">
        <f t="shared" si="67"/>
        <v>7</v>
      </c>
    </row>
    <row r="545" ht="36" customHeight="true" spans="1:8">
      <c r="A545" s="430">
        <v>2080104</v>
      </c>
      <c r="B545" s="297" t="s">
        <v>478</v>
      </c>
      <c r="C545" s="431">
        <v>0</v>
      </c>
      <c r="D545" s="431">
        <v>0</v>
      </c>
      <c r="E545" s="307" t="str">
        <f t="shared" si="69"/>
        <v/>
      </c>
      <c r="F545" s="279" t="str">
        <f t="shared" si="64"/>
        <v>否</v>
      </c>
      <c r="G545" s="158" t="str">
        <f t="shared" si="65"/>
        <v>项</v>
      </c>
      <c r="H545" s="158">
        <f t="shared" si="67"/>
        <v>7</v>
      </c>
    </row>
    <row r="546" ht="36" customHeight="true" spans="1:8">
      <c r="A546" s="430">
        <v>2080105</v>
      </c>
      <c r="B546" s="297" t="s">
        <v>479</v>
      </c>
      <c r="C546" s="431">
        <v>0</v>
      </c>
      <c r="D546" s="431">
        <v>0</v>
      </c>
      <c r="E546" s="307" t="str">
        <f t="shared" si="69"/>
        <v/>
      </c>
      <c r="F546" s="279" t="str">
        <f t="shared" si="64"/>
        <v>否</v>
      </c>
      <c r="G546" s="158" t="str">
        <f t="shared" si="65"/>
        <v>项</v>
      </c>
      <c r="H546" s="158">
        <f t="shared" si="67"/>
        <v>7</v>
      </c>
    </row>
    <row r="547" ht="36" customHeight="true" spans="1:8">
      <c r="A547" s="430">
        <v>2080106</v>
      </c>
      <c r="B547" s="297" t="s">
        <v>480</v>
      </c>
      <c r="C547" s="431">
        <v>6</v>
      </c>
      <c r="D547" s="431">
        <v>5</v>
      </c>
      <c r="E547" s="307">
        <f t="shared" si="69"/>
        <v>-0.167</v>
      </c>
      <c r="F547" s="279" t="str">
        <f t="shared" si="64"/>
        <v>是</v>
      </c>
      <c r="G547" s="158" t="str">
        <f t="shared" si="65"/>
        <v>项</v>
      </c>
      <c r="H547" s="158">
        <f t="shared" si="67"/>
        <v>7</v>
      </c>
    </row>
    <row r="548" ht="36" customHeight="true" spans="1:8">
      <c r="A548" s="430">
        <v>2080107</v>
      </c>
      <c r="B548" s="297" t="s">
        <v>481</v>
      </c>
      <c r="C548" s="431">
        <v>0</v>
      </c>
      <c r="D548" s="431">
        <v>0</v>
      </c>
      <c r="E548" s="307" t="str">
        <f t="shared" si="69"/>
        <v/>
      </c>
      <c r="F548" s="279" t="str">
        <f t="shared" si="64"/>
        <v>否</v>
      </c>
      <c r="G548" s="158" t="str">
        <f t="shared" si="65"/>
        <v>项</v>
      </c>
      <c r="H548" s="158">
        <f t="shared" si="67"/>
        <v>7</v>
      </c>
    </row>
    <row r="549" ht="36" customHeight="true" spans="1:8">
      <c r="A549" s="430">
        <v>2080108</v>
      </c>
      <c r="B549" s="297" t="s">
        <v>155</v>
      </c>
      <c r="C549" s="431">
        <v>89</v>
      </c>
      <c r="D549" s="431">
        <v>0</v>
      </c>
      <c r="E549" s="307">
        <f t="shared" si="69"/>
        <v>-1</v>
      </c>
      <c r="F549" s="279" t="str">
        <f t="shared" si="64"/>
        <v>是</v>
      </c>
      <c r="G549" s="158" t="str">
        <f t="shared" si="65"/>
        <v>项</v>
      </c>
      <c r="H549" s="158">
        <f t="shared" si="67"/>
        <v>7</v>
      </c>
    </row>
    <row r="550" ht="36" customHeight="true" spans="1:8">
      <c r="A550" s="430">
        <v>2080109</v>
      </c>
      <c r="B550" s="297" t="s">
        <v>482</v>
      </c>
      <c r="C550" s="431">
        <v>53</v>
      </c>
      <c r="D550" s="431">
        <v>47</v>
      </c>
      <c r="E550" s="307">
        <f t="shared" si="69"/>
        <v>-0.113</v>
      </c>
      <c r="F550" s="279" t="str">
        <f t="shared" si="64"/>
        <v>是</v>
      </c>
      <c r="G550" s="158" t="str">
        <f t="shared" si="65"/>
        <v>项</v>
      </c>
      <c r="H550" s="158">
        <f t="shared" si="67"/>
        <v>7</v>
      </c>
    </row>
    <row r="551" ht="36" customHeight="true" spans="1:8">
      <c r="A551" s="430">
        <v>2080110</v>
      </c>
      <c r="B551" s="297" t="s">
        <v>483</v>
      </c>
      <c r="C551" s="431">
        <v>0</v>
      </c>
      <c r="D551" s="431">
        <v>0</v>
      </c>
      <c r="E551" s="307" t="str">
        <f t="shared" si="69"/>
        <v/>
      </c>
      <c r="F551" s="279" t="str">
        <f t="shared" si="64"/>
        <v>否</v>
      </c>
      <c r="G551" s="158" t="str">
        <f t="shared" si="65"/>
        <v>项</v>
      </c>
      <c r="H551" s="158">
        <f t="shared" si="67"/>
        <v>7</v>
      </c>
    </row>
    <row r="552" ht="36" customHeight="true" spans="1:8">
      <c r="A552" s="430">
        <v>2080111</v>
      </c>
      <c r="B552" s="297" t="s">
        <v>484</v>
      </c>
      <c r="C552" s="431">
        <v>0</v>
      </c>
      <c r="D552" s="431">
        <v>0</v>
      </c>
      <c r="E552" s="307" t="str">
        <f t="shared" si="69"/>
        <v/>
      </c>
      <c r="F552" s="279" t="str">
        <f t="shared" si="64"/>
        <v>否</v>
      </c>
      <c r="G552" s="158" t="str">
        <f t="shared" si="65"/>
        <v>项</v>
      </c>
      <c r="H552" s="158">
        <f t="shared" si="67"/>
        <v>7</v>
      </c>
    </row>
    <row r="553" ht="36" customHeight="true" spans="1:8">
      <c r="A553" s="430">
        <v>2080112</v>
      </c>
      <c r="B553" s="297" t="s">
        <v>485</v>
      </c>
      <c r="C553" s="431">
        <v>0</v>
      </c>
      <c r="D553" s="431">
        <v>0</v>
      </c>
      <c r="E553" s="307" t="str">
        <f t="shared" si="69"/>
        <v/>
      </c>
      <c r="F553" s="279" t="str">
        <f t="shared" si="64"/>
        <v>否</v>
      </c>
      <c r="G553" s="158" t="str">
        <f t="shared" si="65"/>
        <v>项</v>
      </c>
      <c r="H553" s="158">
        <f t="shared" si="67"/>
        <v>7</v>
      </c>
    </row>
    <row r="554" ht="36" customHeight="true" spans="1:8">
      <c r="A554" s="433">
        <v>2080113</v>
      </c>
      <c r="B554" s="443" t="s">
        <v>179</v>
      </c>
      <c r="C554" s="431">
        <v>0</v>
      </c>
      <c r="D554" s="431">
        <v>0</v>
      </c>
      <c r="E554" s="307" t="str">
        <f t="shared" si="69"/>
        <v/>
      </c>
      <c r="F554" s="279" t="str">
        <f t="shared" si="64"/>
        <v>否</v>
      </c>
      <c r="G554" s="158" t="str">
        <f t="shared" si="65"/>
        <v>项</v>
      </c>
      <c r="H554" s="158">
        <f t="shared" si="67"/>
        <v>7</v>
      </c>
    </row>
    <row r="555" ht="36" customHeight="true" spans="1:8">
      <c r="A555" s="433">
        <v>2080114</v>
      </c>
      <c r="B555" s="443" t="s">
        <v>180</v>
      </c>
      <c r="C555" s="431">
        <v>0</v>
      </c>
      <c r="D555" s="431">
        <v>0</v>
      </c>
      <c r="E555" s="307" t="str">
        <f t="shared" si="69"/>
        <v/>
      </c>
      <c r="F555" s="279" t="str">
        <f t="shared" si="64"/>
        <v>否</v>
      </c>
      <c r="G555" s="158" t="str">
        <f t="shared" si="65"/>
        <v>项</v>
      </c>
      <c r="H555" s="158">
        <f t="shared" si="67"/>
        <v>7</v>
      </c>
    </row>
    <row r="556" ht="36" customHeight="true" spans="1:8">
      <c r="A556" s="433">
        <v>2080115</v>
      </c>
      <c r="B556" s="443" t="s">
        <v>181</v>
      </c>
      <c r="C556" s="431">
        <v>0</v>
      </c>
      <c r="D556" s="431">
        <v>0</v>
      </c>
      <c r="E556" s="307" t="str">
        <f t="shared" si="69"/>
        <v/>
      </c>
      <c r="F556" s="279" t="str">
        <f t="shared" si="64"/>
        <v>否</v>
      </c>
      <c r="G556" s="158" t="str">
        <f t="shared" si="65"/>
        <v>项</v>
      </c>
      <c r="H556" s="158">
        <f t="shared" si="67"/>
        <v>7</v>
      </c>
    </row>
    <row r="557" ht="36" customHeight="true" spans="1:8">
      <c r="A557" s="433">
        <v>2080116</v>
      </c>
      <c r="B557" s="443" t="s">
        <v>182</v>
      </c>
      <c r="C557" s="431">
        <v>794</v>
      </c>
      <c r="D557" s="431">
        <v>0</v>
      </c>
      <c r="E557" s="307">
        <f t="shared" si="69"/>
        <v>-1</v>
      </c>
      <c r="F557" s="279" t="str">
        <f t="shared" si="64"/>
        <v>是</v>
      </c>
      <c r="G557" s="158" t="str">
        <f t="shared" si="65"/>
        <v>项</v>
      </c>
      <c r="H557" s="158">
        <f t="shared" si="67"/>
        <v>7</v>
      </c>
    </row>
    <row r="558" ht="36" customHeight="true" spans="1:8">
      <c r="A558" s="433">
        <v>2080150</v>
      </c>
      <c r="B558" s="443" t="s">
        <v>123</v>
      </c>
      <c r="C558" s="431">
        <v>956</v>
      </c>
      <c r="D558" s="431">
        <v>890</v>
      </c>
      <c r="E558" s="307">
        <f t="shared" si="69"/>
        <v>-0.069</v>
      </c>
      <c r="F558" s="279" t="str">
        <f t="shared" si="64"/>
        <v>是</v>
      </c>
      <c r="G558" s="158" t="str">
        <f t="shared" si="65"/>
        <v>项</v>
      </c>
      <c r="H558" s="158">
        <f t="shared" si="67"/>
        <v>7</v>
      </c>
    </row>
    <row r="559" ht="36" customHeight="true" spans="1:8">
      <c r="A559" s="430">
        <v>2080199</v>
      </c>
      <c r="B559" s="297" t="s">
        <v>486</v>
      </c>
      <c r="C559" s="431">
        <v>57</v>
      </c>
      <c r="D559" s="431">
        <v>341</v>
      </c>
      <c r="E559" s="307">
        <f t="shared" si="69"/>
        <v>4.982</v>
      </c>
      <c r="F559" s="279" t="str">
        <f t="shared" si="64"/>
        <v>是</v>
      </c>
      <c r="G559" s="158" t="str">
        <f t="shared" si="65"/>
        <v>项</v>
      </c>
      <c r="H559" s="158">
        <f t="shared" si="67"/>
        <v>7</v>
      </c>
    </row>
    <row r="560" ht="36" customHeight="true" spans="1:8">
      <c r="A560" s="428">
        <v>20802</v>
      </c>
      <c r="B560" s="295" t="s">
        <v>487</v>
      </c>
      <c r="C560" s="429">
        <v>935</v>
      </c>
      <c r="D560" s="429">
        <v>780</v>
      </c>
      <c r="E560" s="348">
        <f>IFERROR(D560/C560-1,"")</f>
        <v>-0.166</v>
      </c>
      <c r="F560" s="279" t="str">
        <f t="shared" si="64"/>
        <v>是</v>
      </c>
      <c r="G560" s="158" t="str">
        <f t="shared" si="65"/>
        <v>款</v>
      </c>
      <c r="H560" s="158">
        <f t="shared" si="67"/>
        <v>5</v>
      </c>
    </row>
    <row r="561" ht="36" customHeight="true" spans="1:8">
      <c r="A561" s="430">
        <v>2080201</v>
      </c>
      <c r="B561" s="297" t="s">
        <v>114</v>
      </c>
      <c r="C561" s="431">
        <v>521</v>
      </c>
      <c r="D561" s="431">
        <v>469</v>
      </c>
      <c r="E561" s="307">
        <f t="shared" ref="E561:E567" si="70">IF(C561&gt;0,D561/C561-1,IF(C561&lt;0,-(D561/C561-1),""))</f>
        <v>-0.1</v>
      </c>
      <c r="F561" s="279" t="str">
        <f t="shared" si="64"/>
        <v>是</v>
      </c>
      <c r="G561" s="158" t="str">
        <f t="shared" si="65"/>
        <v>项</v>
      </c>
      <c r="H561" s="158">
        <f t="shared" si="67"/>
        <v>7</v>
      </c>
    </row>
    <row r="562" ht="36" customHeight="true" spans="1:8">
      <c r="A562" s="430">
        <v>2080202</v>
      </c>
      <c r="B562" s="297" t="s">
        <v>115</v>
      </c>
      <c r="C562" s="431">
        <v>142</v>
      </c>
      <c r="D562" s="431">
        <v>80</v>
      </c>
      <c r="E562" s="307">
        <f t="shared" si="70"/>
        <v>-0.437</v>
      </c>
      <c r="F562" s="279" t="str">
        <f t="shared" si="64"/>
        <v>是</v>
      </c>
      <c r="G562" s="158" t="str">
        <f t="shared" si="65"/>
        <v>项</v>
      </c>
      <c r="H562" s="158">
        <f t="shared" si="67"/>
        <v>7</v>
      </c>
    </row>
    <row r="563" ht="36" customHeight="true" spans="1:8">
      <c r="A563" s="430">
        <v>2080203</v>
      </c>
      <c r="B563" s="297" t="s">
        <v>116</v>
      </c>
      <c r="C563" s="431">
        <v>0</v>
      </c>
      <c r="D563" s="431">
        <v>0</v>
      </c>
      <c r="E563" s="307" t="str">
        <f t="shared" si="70"/>
        <v/>
      </c>
      <c r="F563" s="279" t="str">
        <f t="shared" si="64"/>
        <v>否</v>
      </c>
      <c r="G563" s="158" t="str">
        <f t="shared" si="65"/>
        <v>项</v>
      </c>
      <c r="H563" s="158">
        <f t="shared" si="67"/>
        <v>7</v>
      </c>
    </row>
    <row r="564" ht="36" customHeight="true" spans="1:8">
      <c r="A564" s="430">
        <v>2080206</v>
      </c>
      <c r="B564" s="297" t="s">
        <v>488</v>
      </c>
      <c r="C564" s="431">
        <v>85</v>
      </c>
      <c r="D564" s="431">
        <v>122</v>
      </c>
      <c r="E564" s="307">
        <f t="shared" si="70"/>
        <v>0.435</v>
      </c>
      <c r="F564" s="279" t="str">
        <f t="shared" si="64"/>
        <v>是</v>
      </c>
      <c r="G564" s="158" t="str">
        <f t="shared" si="65"/>
        <v>项</v>
      </c>
      <c r="H564" s="158">
        <f t="shared" si="67"/>
        <v>7</v>
      </c>
    </row>
    <row r="565" ht="36" customHeight="true" spans="1:8">
      <c r="A565" s="430">
        <v>2080207</v>
      </c>
      <c r="B565" s="297" t="s">
        <v>489</v>
      </c>
      <c r="C565" s="431">
        <v>0</v>
      </c>
      <c r="D565" s="431">
        <v>0</v>
      </c>
      <c r="E565" s="307" t="str">
        <f t="shared" si="70"/>
        <v/>
      </c>
      <c r="F565" s="279" t="str">
        <f t="shared" si="64"/>
        <v>否</v>
      </c>
      <c r="G565" s="158" t="str">
        <f t="shared" si="65"/>
        <v>项</v>
      </c>
      <c r="H565" s="158">
        <f t="shared" si="67"/>
        <v>7</v>
      </c>
    </row>
    <row r="566" ht="36" customHeight="true" spans="1:8">
      <c r="A566" s="430">
        <v>2080208</v>
      </c>
      <c r="B566" s="297" t="s">
        <v>490</v>
      </c>
      <c r="C566" s="431">
        <v>20</v>
      </c>
      <c r="D566" s="431">
        <v>0</v>
      </c>
      <c r="E566" s="307">
        <f t="shared" si="70"/>
        <v>-1</v>
      </c>
      <c r="F566" s="279" t="str">
        <f t="shared" si="64"/>
        <v>是</v>
      </c>
      <c r="G566" s="158" t="str">
        <f t="shared" si="65"/>
        <v>项</v>
      </c>
      <c r="H566" s="158">
        <f t="shared" si="67"/>
        <v>7</v>
      </c>
    </row>
    <row r="567" ht="36" customHeight="true" spans="1:8">
      <c r="A567" s="430">
        <v>2080299</v>
      </c>
      <c r="B567" s="297" t="s">
        <v>491</v>
      </c>
      <c r="C567" s="431">
        <v>167</v>
      </c>
      <c r="D567" s="431">
        <v>109</v>
      </c>
      <c r="E567" s="307">
        <f t="shared" si="70"/>
        <v>-0.347</v>
      </c>
      <c r="F567" s="279" t="str">
        <f t="shared" si="64"/>
        <v>是</v>
      </c>
      <c r="G567" s="158" t="str">
        <f t="shared" si="65"/>
        <v>项</v>
      </c>
      <c r="H567" s="158">
        <f t="shared" si="67"/>
        <v>7</v>
      </c>
    </row>
    <row r="568" ht="36" customHeight="true" spans="1:8">
      <c r="A568" s="428">
        <v>20804</v>
      </c>
      <c r="B568" s="295" t="s">
        <v>492</v>
      </c>
      <c r="C568" s="429">
        <v>0</v>
      </c>
      <c r="D568" s="429">
        <v>0</v>
      </c>
      <c r="E568" s="348" t="str">
        <f>IFERROR(D568/C568-1,"")</f>
        <v/>
      </c>
      <c r="F568" s="279" t="str">
        <f t="shared" si="64"/>
        <v>否</v>
      </c>
      <c r="G568" s="158" t="str">
        <f t="shared" si="65"/>
        <v>款</v>
      </c>
      <c r="H568" s="158">
        <f t="shared" si="67"/>
        <v>5</v>
      </c>
    </row>
    <row r="569" ht="36" customHeight="true" spans="1:8">
      <c r="A569" s="430">
        <v>2080402</v>
      </c>
      <c r="B569" s="297" t="s">
        <v>493</v>
      </c>
      <c r="C569" s="431">
        <v>0</v>
      </c>
      <c r="D569" s="431">
        <v>0</v>
      </c>
      <c r="E569" s="307" t="str">
        <f>IF(C569&gt;0,D569/C569-1,IF(C569&lt;0,-(D569/C569-1),""))</f>
        <v/>
      </c>
      <c r="F569" s="279" t="str">
        <f t="shared" si="64"/>
        <v>否</v>
      </c>
      <c r="G569" s="158" t="str">
        <f t="shared" si="65"/>
        <v>项</v>
      </c>
      <c r="H569" s="158">
        <f t="shared" si="67"/>
        <v>7</v>
      </c>
    </row>
    <row r="570" ht="36" customHeight="true" spans="1:8">
      <c r="A570" s="428">
        <v>20805</v>
      </c>
      <c r="B570" s="295" t="s">
        <v>494</v>
      </c>
      <c r="C570" s="429">
        <v>55745</v>
      </c>
      <c r="D570" s="429">
        <v>53142</v>
      </c>
      <c r="E570" s="348">
        <f>IFERROR(D570/C570-1,"")</f>
        <v>-0.047</v>
      </c>
      <c r="F570" s="279" t="str">
        <f t="shared" si="64"/>
        <v>是</v>
      </c>
      <c r="G570" s="158" t="str">
        <f t="shared" si="65"/>
        <v>款</v>
      </c>
      <c r="H570" s="158">
        <f t="shared" si="67"/>
        <v>5</v>
      </c>
    </row>
    <row r="571" ht="36" customHeight="true" spans="1:8">
      <c r="A571" s="430">
        <v>2080501</v>
      </c>
      <c r="B571" s="297" t="s">
        <v>495</v>
      </c>
      <c r="C571" s="431">
        <v>8547</v>
      </c>
      <c r="D571" s="431">
        <v>8640</v>
      </c>
      <c r="E571" s="307">
        <f t="shared" ref="E571:E578" si="71">IF(C571&gt;0,D571/C571-1,IF(C571&lt;0,-(D571/C571-1),""))</f>
        <v>0.011</v>
      </c>
      <c r="F571" s="279" t="str">
        <f t="shared" si="64"/>
        <v>是</v>
      </c>
      <c r="G571" s="158" t="str">
        <f t="shared" si="65"/>
        <v>项</v>
      </c>
      <c r="H571" s="158">
        <f t="shared" si="67"/>
        <v>7</v>
      </c>
    </row>
    <row r="572" ht="36" customHeight="true" spans="1:8">
      <c r="A572" s="430">
        <v>2080502</v>
      </c>
      <c r="B572" s="297" t="s">
        <v>496</v>
      </c>
      <c r="C572" s="431">
        <v>12884</v>
      </c>
      <c r="D572" s="431">
        <v>12623</v>
      </c>
      <c r="E572" s="307">
        <f t="shared" si="71"/>
        <v>-0.02</v>
      </c>
      <c r="F572" s="279" t="str">
        <f t="shared" si="64"/>
        <v>是</v>
      </c>
      <c r="G572" s="158" t="str">
        <f t="shared" si="65"/>
        <v>项</v>
      </c>
      <c r="H572" s="158">
        <f t="shared" si="67"/>
        <v>7</v>
      </c>
    </row>
    <row r="573" ht="36" customHeight="true" spans="1:8">
      <c r="A573" s="430">
        <v>2080503</v>
      </c>
      <c r="B573" s="297" t="s">
        <v>497</v>
      </c>
      <c r="C573" s="431">
        <v>1842</v>
      </c>
      <c r="D573" s="431">
        <v>1718</v>
      </c>
      <c r="E573" s="307">
        <f t="shared" si="71"/>
        <v>-0.067</v>
      </c>
      <c r="F573" s="279" t="str">
        <f t="shared" si="64"/>
        <v>是</v>
      </c>
      <c r="G573" s="158" t="str">
        <f t="shared" si="65"/>
        <v>项</v>
      </c>
      <c r="H573" s="158">
        <f t="shared" si="67"/>
        <v>7</v>
      </c>
    </row>
    <row r="574" ht="36" customHeight="true" spans="1:8">
      <c r="A574" s="430">
        <v>2080505</v>
      </c>
      <c r="B574" s="297" t="s">
        <v>498</v>
      </c>
      <c r="C574" s="431">
        <v>17827</v>
      </c>
      <c r="D574" s="431">
        <v>16764</v>
      </c>
      <c r="E574" s="307">
        <f t="shared" si="71"/>
        <v>-0.06</v>
      </c>
      <c r="F574" s="279" t="str">
        <f t="shared" si="64"/>
        <v>是</v>
      </c>
      <c r="G574" s="158" t="str">
        <f t="shared" si="65"/>
        <v>项</v>
      </c>
      <c r="H574" s="158">
        <f t="shared" si="67"/>
        <v>7</v>
      </c>
    </row>
    <row r="575" ht="36" customHeight="true" spans="1:8">
      <c r="A575" s="430">
        <v>2080506</v>
      </c>
      <c r="B575" s="297" t="s">
        <v>499</v>
      </c>
      <c r="C575" s="431">
        <v>5628</v>
      </c>
      <c r="D575" s="431">
        <v>3240</v>
      </c>
      <c r="E575" s="307">
        <f t="shared" si="71"/>
        <v>-0.424</v>
      </c>
      <c r="F575" s="279" t="str">
        <f t="shared" si="64"/>
        <v>是</v>
      </c>
      <c r="G575" s="158" t="str">
        <f t="shared" si="65"/>
        <v>项</v>
      </c>
      <c r="H575" s="158">
        <f t="shared" si="67"/>
        <v>7</v>
      </c>
    </row>
    <row r="576" ht="36" customHeight="true" spans="1:8">
      <c r="A576" s="430">
        <v>2080507</v>
      </c>
      <c r="B576" s="297" t="s">
        <v>500</v>
      </c>
      <c r="C576" s="431">
        <v>8345</v>
      </c>
      <c r="D576" s="431">
        <v>9673</v>
      </c>
      <c r="E576" s="307">
        <f t="shared" si="71"/>
        <v>0.159</v>
      </c>
      <c r="F576" s="279" t="str">
        <f t="shared" si="64"/>
        <v>是</v>
      </c>
      <c r="G576" s="158" t="str">
        <f t="shared" si="65"/>
        <v>项</v>
      </c>
      <c r="H576" s="158">
        <f t="shared" si="67"/>
        <v>7</v>
      </c>
    </row>
    <row r="577" ht="36" customHeight="true" spans="1:8">
      <c r="A577" s="433">
        <v>2080508</v>
      </c>
      <c r="B577" s="443" t="s">
        <v>501</v>
      </c>
      <c r="C577" s="431">
        <v>0</v>
      </c>
      <c r="D577" s="431">
        <v>0</v>
      </c>
      <c r="E577" s="307" t="str">
        <f t="shared" si="71"/>
        <v/>
      </c>
      <c r="F577" s="279" t="str">
        <f t="shared" si="64"/>
        <v>否</v>
      </c>
      <c r="G577" s="158" t="str">
        <f t="shared" si="65"/>
        <v>项</v>
      </c>
      <c r="H577" s="158">
        <f t="shared" si="67"/>
        <v>7</v>
      </c>
    </row>
    <row r="578" ht="36" customHeight="true" spans="1:8">
      <c r="A578" s="430">
        <v>2080599</v>
      </c>
      <c r="B578" s="297" t="s">
        <v>502</v>
      </c>
      <c r="C578" s="431">
        <v>672</v>
      </c>
      <c r="D578" s="431">
        <v>484</v>
      </c>
      <c r="E578" s="307">
        <f t="shared" si="71"/>
        <v>-0.28</v>
      </c>
      <c r="F578" s="279" t="str">
        <f t="shared" si="64"/>
        <v>是</v>
      </c>
      <c r="G578" s="158" t="str">
        <f t="shared" si="65"/>
        <v>项</v>
      </c>
      <c r="H578" s="158">
        <f t="shared" si="67"/>
        <v>7</v>
      </c>
    </row>
    <row r="579" ht="36" customHeight="true" spans="1:8">
      <c r="A579" s="428">
        <v>20806</v>
      </c>
      <c r="B579" s="295" t="s">
        <v>503</v>
      </c>
      <c r="C579" s="429">
        <v>0</v>
      </c>
      <c r="D579" s="429">
        <v>0</v>
      </c>
      <c r="E579" s="348" t="str">
        <f>IFERROR(D579/C579-1,"")</f>
        <v/>
      </c>
      <c r="F579" s="279" t="str">
        <f t="shared" si="64"/>
        <v>否</v>
      </c>
      <c r="G579" s="158" t="str">
        <f t="shared" si="65"/>
        <v>款</v>
      </c>
      <c r="H579" s="158">
        <f t="shared" si="67"/>
        <v>5</v>
      </c>
    </row>
    <row r="580" ht="36" customHeight="true" spans="1:8">
      <c r="A580" s="430">
        <v>2080601</v>
      </c>
      <c r="B580" s="297" t="s">
        <v>504</v>
      </c>
      <c r="C580" s="431">
        <v>0</v>
      </c>
      <c r="D580" s="431">
        <v>0</v>
      </c>
      <c r="E580" s="307" t="str">
        <f>IF(C580&gt;0,D580/C580-1,IF(C580&lt;0,-(D580/C580-1),""))</f>
        <v/>
      </c>
      <c r="F580" s="279" t="str">
        <f t="shared" ref="F580:F643" si="72">IF(LEN(A580)=3,"是",IF(B580&lt;&gt;"",IF(SUM(C580:D580)&lt;&gt;0,"是","否"),"是"))</f>
        <v>否</v>
      </c>
      <c r="G580" s="158" t="str">
        <f t="shared" ref="G580:G643" si="73">IF(LEN(A580)=3,"类",IF(LEN(A580)=5,"款","项"))</f>
        <v>项</v>
      </c>
      <c r="H580" s="158">
        <f t="shared" si="67"/>
        <v>7</v>
      </c>
    </row>
    <row r="581" ht="36" customHeight="true" spans="1:8">
      <c r="A581" s="430">
        <v>2080602</v>
      </c>
      <c r="B581" s="297" t="s">
        <v>505</v>
      </c>
      <c r="C581" s="431">
        <v>0</v>
      </c>
      <c r="D581" s="431">
        <v>0</v>
      </c>
      <c r="E581" s="307" t="str">
        <f>IF(C581&gt;0,D581/C581-1,IF(C581&lt;0,-(D581/C581-1),""))</f>
        <v/>
      </c>
      <c r="F581" s="279" t="str">
        <f t="shared" si="72"/>
        <v>否</v>
      </c>
      <c r="G581" s="158" t="str">
        <f t="shared" si="73"/>
        <v>项</v>
      </c>
      <c r="H581" s="158">
        <f t="shared" ref="H581:H644" si="74">LEN(A581)</f>
        <v>7</v>
      </c>
    </row>
    <row r="582" ht="36" customHeight="true" spans="1:8">
      <c r="A582" s="430">
        <v>2080699</v>
      </c>
      <c r="B582" s="297" t="s">
        <v>506</v>
      </c>
      <c r="C582" s="431">
        <v>0</v>
      </c>
      <c r="D582" s="431">
        <v>0</v>
      </c>
      <c r="E582" s="307" t="str">
        <f>IF(C582&gt;0,D582/C582-1,IF(C582&lt;0,-(D582/C582-1),""))</f>
        <v/>
      </c>
      <c r="F582" s="279" t="str">
        <f t="shared" si="72"/>
        <v>否</v>
      </c>
      <c r="G582" s="158" t="str">
        <f t="shared" si="73"/>
        <v>项</v>
      </c>
      <c r="H582" s="158">
        <f t="shared" si="74"/>
        <v>7</v>
      </c>
    </row>
    <row r="583" ht="36" customHeight="true" spans="1:8">
      <c r="A583" s="428">
        <v>20807</v>
      </c>
      <c r="B583" s="295" t="s">
        <v>507</v>
      </c>
      <c r="C583" s="429">
        <v>109</v>
      </c>
      <c r="D583" s="429">
        <v>558</v>
      </c>
      <c r="E583" s="348">
        <f>IFERROR(D583/C583-1,"")</f>
        <v>4.119</v>
      </c>
      <c r="F583" s="279" t="str">
        <f t="shared" si="72"/>
        <v>是</v>
      </c>
      <c r="G583" s="158" t="str">
        <f t="shared" si="73"/>
        <v>款</v>
      </c>
      <c r="H583" s="158">
        <f t="shared" si="74"/>
        <v>5</v>
      </c>
    </row>
    <row r="584" ht="36" customHeight="true" spans="1:8">
      <c r="A584" s="430">
        <v>2080701</v>
      </c>
      <c r="B584" s="297" t="s">
        <v>508</v>
      </c>
      <c r="C584" s="431">
        <v>0</v>
      </c>
      <c r="D584" s="431">
        <v>0</v>
      </c>
      <c r="E584" s="307" t="str">
        <f t="shared" ref="E584:E592" si="75">IF(C584&gt;0,D584/C584-1,IF(C584&lt;0,-(D584/C584-1),""))</f>
        <v/>
      </c>
      <c r="F584" s="279" t="str">
        <f t="shared" si="72"/>
        <v>否</v>
      </c>
      <c r="G584" s="158" t="str">
        <f t="shared" si="73"/>
        <v>项</v>
      </c>
      <c r="H584" s="158">
        <f t="shared" si="74"/>
        <v>7</v>
      </c>
    </row>
    <row r="585" ht="36" customHeight="true" spans="1:8">
      <c r="A585" s="430">
        <v>2080702</v>
      </c>
      <c r="B585" s="297" t="s">
        <v>509</v>
      </c>
      <c r="C585" s="431">
        <v>0</v>
      </c>
      <c r="D585" s="431">
        <v>0</v>
      </c>
      <c r="E585" s="307" t="str">
        <f t="shared" si="75"/>
        <v/>
      </c>
      <c r="F585" s="279" t="str">
        <f t="shared" si="72"/>
        <v>否</v>
      </c>
      <c r="G585" s="158" t="str">
        <f t="shared" si="73"/>
        <v>项</v>
      </c>
      <c r="H585" s="158">
        <f t="shared" si="74"/>
        <v>7</v>
      </c>
    </row>
    <row r="586" ht="36" customHeight="true" spans="1:8">
      <c r="A586" s="430">
        <v>2080704</v>
      </c>
      <c r="B586" s="297" t="s">
        <v>510</v>
      </c>
      <c r="C586" s="431">
        <v>0</v>
      </c>
      <c r="D586" s="431">
        <v>0</v>
      </c>
      <c r="E586" s="307" t="str">
        <f t="shared" si="75"/>
        <v/>
      </c>
      <c r="F586" s="279" t="str">
        <f t="shared" si="72"/>
        <v>否</v>
      </c>
      <c r="G586" s="158" t="str">
        <f t="shared" si="73"/>
        <v>项</v>
      </c>
      <c r="H586" s="158">
        <f t="shared" si="74"/>
        <v>7</v>
      </c>
    </row>
    <row r="587" ht="36" customHeight="true" spans="1:8">
      <c r="A587" s="430">
        <v>2080705</v>
      </c>
      <c r="B587" s="297" t="s">
        <v>511</v>
      </c>
      <c r="C587" s="431">
        <v>0</v>
      </c>
      <c r="D587" s="431">
        <v>0</v>
      </c>
      <c r="E587" s="307" t="str">
        <f t="shared" si="75"/>
        <v/>
      </c>
      <c r="F587" s="279" t="str">
        <f t="shared" si="72"/>
        <v>否</v>
      </c>
      <c r="G587" s="158" t="str">
        <f t="shared" si="73"/>
        <v>项</v>
      </c>
      <c r="H587" s="158">
        <f t="shared" si="74"/>
        <v>7</v>
      </c>
    </row>
    <row r="588" ht="36" customHeight="true" spans="1:8">
      <c r="A588" s="430">
        <v>2080709</v>
      </c>
      <c r="B588" s="297" t="s">
        <v>512</v>
      </c>
      <c r="C588" s="431">
        <v>0</v>
      </c>
      <c r="D588" s="431">
        <v>0</v>
      </c>
      <c r="E588" s="307" t="str">
        <f t="shared" si="75"/>
        <v/>
      </c>
      <c r="F588" s="279" t="str">
        <f t="shared" si="72"/>
        <v>否</v>
      </c>
      <c r="G588" s="158" t="str">
        <f t="shared" si="73"/>
        <v>项</v>
      </c>
      <c r="H588" s="158">
        <f t="shared" si="74"/>
        <v>7</v>
      </c>
    </row>
    <row r="589" ht="36" customHeight="true" spans="1:8">
      <c r="A589" s="430">
        <v>2080711</v>
      </c>
      <c r="B589" s="297" t="s">
        <v>513</v>
      </c>
      <c r="C589" s="431">
        <v>0</v>
      </c>
      <c r="D589" s="431">
        <v>0</v>
      </c>
      <c r="E589" s="307" t="str">
        <f t="shared" si="75"/>
        <v/>
      </c>
      <c r="F589" s="279" t="str">
        <f t="shared" si="72"/>
        <v>否</v>
      </c>
      <c r="G589" s="158" t="str">
        <f t="shared" si="73"/>
        <v>项</v>
      </c>
      <c r="H589" s="158">
        <f t="shared" si="74"/>
        <v>7</v>
      </c>
    </row>
    <row r="590" ht="36" customHeight="true" spans="1:8">
      <c r="A590" s="430">
        <v>2080712</v>
      </c>
      <c r="B590" s="297" t="s">
        <v>514</v>
      </c>
      <c r="C590" s="431">
        <v>0</v>
      </c>
      <c r="D590" s="431">
        <v>109</v>
      </c>
      <c r="E590" s="307" t="str">
        <f t="shared" si="75"/>
        <v/>
      </c>
      <c r="F590" s="279" t="str">
        <f t="shared" si="72"/>
        <v>是</v>
      </c>
      <c r="G590" s="158" t="str">
        <f t="shared" si="73"/>
        <v>项</v>
      </c>
      <c r="H590" s="158">
        <f t="shared" si="74"/>
        <v>7</v>
      </c>
    </row>
    <row r="591" ht="36" customHeight="true" spans="1:8">
      <c r="A591" s="430">
        <v>2080713</v>
      </c>
      <c r="B591" s="297" t="s">
        <v>515</v>
      </c>
      <c r="C591" s="431">
        <v>0</v>
      </c>
      <c r="D591" s="431">
        <v>0</v>
      </c>
      <c r="E591" s="307" t="str">
        <f t="shared" si="75"/>
        <v/>
      </c>
      <c r="F591" s="279" t="str">
        <f t="shared" si="72"/>
        <v>否</v>
      </c>
      <c r="G591" s="158" t="str">
        <f t="shared" si="73"/>
        <v>项</v>
      </c>
      <c r="H591" s="158">
        <f t="shared" si="74"/>
        <v>7</v>
      </c>
    </row>
    <row r="592" ht="36" customHeight="true" spans="1:8">
      <c r="A592" s="430">
        <v>2080799</v>
      </c>
      <c r="B592" s="297" t="s">
        <v>516</v>
      </c>
      <c r="C592" s="431">
        <v>109</v>
      </c>
      <c r="D592" s="431">
        <v>449</v>
      </c>
      <c r="E592" s="307">
        <f t="shared" si="75"/>
        <v>3.119</v>
      </c>
      <c r="F592" s="279" t="str">
        <f t="shared" si="72"/>
        <v>是</v>
      </c>
      <c r="G592" s="158" t="str">
        <f t="shared" si="73"/>
        <v>项</v>
      </c>
      <c r="H592" s="158">
        <f t="shared" si="74"/>
        <v>7</v>
      </c>
    </row>
    <row r="593" ht="36" customHeight="true" spans="1:8">
      <c r="A593" s="428">
        <v>20808</v>
      </c>
      <c r="B593" s="295" t="s">
        <v>517</v>
      </c>
      <c r="C593" s="429">
        <v>297</v>
      </c>
      <c r="D593" s="429">
        <v>107</v>
      </c>
      <c r="E593" s="348">
        <f>IFERROR(D593/C593-1,"")</f>
        <v>-0.64</v>
      </c>
      <c r="F593" s="279" t="str">
        <f t="shared" si="72"/>
        <v>是</v>
      </c>
      <c r="G593" s="158" t="str">
        <f t="shared" si="73"/>
        <v>款</v>
      </c>
      <c r="H593" s="158">
        <f t="shared" si="74"/>
        <v>5</v>
      </c>
    </row>
    <row r="594" ht="36" customHeight="true" spans="1:8">
      <c r="A594" s="430">
        <v>2080801</v>
      </c>
      <c r="B594" s="297" t="s">
        <v>518</v>
      </c>
      <c r="C594" s="431">
        <v>0</v>
      </c>
      <c r="D594" s="431">
        <v>7</v>
      </c>
      <c r="E594" s="307" t="str">
        <f t="shared" ref="E594:E600" si="76">IF(C594&gt;0,D594/C594-1,IF(C594&lt;0,-(D594/C594-1),""))</f>
        <v/>
      </c>
      <c r="F594" s="279" t="str">
        <f t="shared" si="72"/>
        <v>是</v>
      </c>
      <c r="G594" s="158" t="str">
        <f t="shared" si="73"/>
        <v>项</v>
      </c>
      <c r="H594" s="158">
        <f t="shared" si="74"/>
        <v>7</v>
      </c>
    </row>
    <row r="595" ht="36" customHeight="true" spans="1:8">
      <c r="A595" s="430">
        <v>2080802</v>
      </c>
      <c r="B595" s="297" t="s">
        <v>519</v>
      </c>
      <c r="C595" s="431">
        <v>0</v>
      </c>
      <c r="D595" s="431">
        <v>0</v>
      </c>
      <c r="E595" s="307" t="str">
        <f t="shared" si="76"/>
        <v/>
      </c>
      <c r="F595" s="279" t="str">
        <f t="shared" si="72"/>
        <v>否</v>
      </c>
      <c r="G595" s="158" t="str">
        <f t="shared" si="73"/>
        <v>项</v>
      </c>
      <c r="H595" s="158">
        <f t="shared" si="74"/>
        <v>7</v>
      </c>
    </row>
    <row r="596" ht="36" customHeight="true" spans="1:8">
      <c r="A596" s="430">
        <v>2080803</v>
      </c>
      <c r="B596" s="297" t="s">
        <v>520</v>
      </c>
      <c r="C596" s="431">
        <v>0</v>
      </c>
      <c r="D596" s="431">
        <v>0</v>
      </c>
      <c r="E596" s="307" t="str">
        <f t="shared" si="76"/>
        <v/>
      </c>
      <c r="F596" s="279" t="str">
        <f t="shared" si="72"/>
        <v>否</v>
      </c>
      <c r="G596" s="158" t="str">
        <f t="shared" si="73"/>
        <v>项</v>
      </c>
      <c r="H596" s="158">
        <f t="shared" si="74"/>
        <v>7</v>
      </c>
    </row>
    <row r="597" s="391" customFormat="true" ht="36" customHeight="true" spans="1:8">
      <c r="A597" s="430">
        <v>2080804</v>
      </c>
      <c r="B597" s="297" t="s">
        <v>521</v>
      </c>
      <c r="C597" s="431">
        <v>263</v>
      </c>
      <c r="D597" s="431">
        <v>0</v>
      </c>
      <c r="E597" s="307">
        <f t="shared" si="76"/>
        <v>-1</v>
      </c>
      <c r="F597" s="279" t="str">
        <f t="shared" si="72"/>
        <v>是</v>
      </c>
      <c r="G597" s="158" t="str">
        <f t="shared" si="73"/>
        <v>项</v>
      </c>
      <c r="H597" s="158">
        <f t="shared" si="74"/>
        <v>7</v>
      </c>
    </row>
    <row r="598" ht="36" customHeight="true" spans="1:8">
      <c r="A598" s="430">
        <v>2080805</v>
      </c>
      <c r="B598" s="297" t="s">
        <v>522</v>
      </c>
      <c r="C598" s="431">
        <v>0</v>
      </c>
      <c r="D598" s="431">
        <v>0</v>
      </c>
      <c r="E598" s="307" t="str">
        <f t="shared" si="76"/>
        <v/>
      </c>
      <c r="F598" s="279" t="str">
        <f t="shared" si="72"/>
        <v>否</v>
      </c>
      <c r="G598" s="158" t="str">
        <f t="shared" si="73"/>
        <v>项</v>
      </c>
      <c r="H598" s="158">
        <f t="shared" si="74"/>
        <v>7</v>
      </c>
    </row>
    <row r="599" ht="36" customHeight="true" spans="1:8">
      <c r="A599" s="430">
        <v>2080806</v>
      </c>
      <c r="B599" s="297" t="s">
        <v>523</v>
      </c>
      <c r="C599" s="431">
        <v>0</v>
      </c>
      <c r="D599" s="431">
        <v>0</v>
      </c>
      <c r="E599" s="307" t="str">
        <f t="shared" si="76"/>
        <v/>
      </c>
      <c r="F599" s="279" t="str">
        <f t="shared" si="72"/>
        <v>否</v>
      </c>
      <c r="G599" s="158" t="str">
        <f t="shared" si="73"/>
        <v>项</v>
      </c>
      <c r="H599" s="158">
        <f t="shared" si="74"/>
        <v>7</v>
      </c>
    </row>
    <row r="600" ht="36" customHeight="true" spans="1:8">
      <c r="A600" s="430">
        <v>2080899</v>
      </c>
      <c r="B600" s="297" t="s">
        <v>524</v>
      </c>
      <c r="C600" s="431">
        <v>34</v>
      </c>
      <c r="D600" s="431">
        <v>70</v>
      </c>
      <c r="E600" s="307">
        <f t="shared" si="76"/>
        <v>1.059</v>
      </c>
      <c r="F600" s="279" t="str">
        <f t="shared" si="72"/>
        <v>是</v>
      </c>
      <c r="G600" s="158" t="str">
        <f t="shared" si="73"/>
        <v>项</v>
      </c>
      <c r="H600" s="158">
        <f t="shared" si="74"/>
        <v>7</v>
      </c>
    </row>
    <row r="601" ht="36" customHeight="true" spans="1:8">
      <c r="A601" s="428">
        <v>20809</v>
      </c>
      <c r="B601" s="295" t="s">
        <v>525</v>
      </c>
      <c r="C601" s="429">
        <v>116</v>
      </c>
      <c r="D601" s="429">
        <v>465</v>
      </c>
      <c r="E601" s="348">
        <f>IFERROR(D601/C601-1,"")</f>
        <v>3.009</v>
      </c>
      <c r="F601" s="279" t="str">
        <f t="shared" si="72"/>
        <v>是</v>
      </c>
      <c r="G601" s="158" t="str">
        <f t="shared" si="73"/>
        <v>款</v>
      </c>
      <c r="H601" s="158">
        <f t="shared" si="74"/>
        <v>5</v>
      </c>
    </row>
    <row r="602" s="391" customFormat="true" ht="36" customHeight="true" spans="1:8">
      <c r="A602" s="430">
        <v>2080901</v>
      </c>
      <c r="B602" s="297" t="s">
        <v>526</v>
      </c>
      <c r="C602" s="431">
        <v>0</v>
      </c>
      <c r="D602" s="431">
        <v>0</v>
      </c>
      <c r="E602" s="307" t="str">
        <f t="shared" ref="E602:E607" si="77">IF(C602&gt;0,D602/C602-1,IF(C602&lt;0,-(D602/C602-1),""))</f>
        <v/>
      </c>
      <c r="F602" s="279" t="str">
        <f t="shared" si="72"/>
        <v>否</v>
      </c>
      <c r="G602" s="158" t="str">
        <f t="shared" si="73"/>
        <v>项</v>
      </c>
      <c r="H602" s="158">
        <f t="shared" si="74"/>
        <v>7</v>
      </c>
    </row>
    <row r="603" ht="36" customHeight="true" spans="1:8">
      <c r="A603" s="430">
        <v>2080902</v>
      </c>
      <c r="B603" s="297" t="s">
        <v>527</v>
      </c>
      <c r="C603" s="431">
        <v>0</v>
      </c>
      <c r="D603" s="431">
        <v>72</v>
      </c>
      <c r="E603" s="307" t="str">
        <f t="shared" si="77"/>
        <v/>
      </c>
      <c r="F603" s="279" t="str">
        <f t="shared" si="72"/>
        <v>是</v>
      </c>
      <c r="G603" s="158" t="str">
        <f t="shared" si="73"/>
        <v>项</v>
      </c>
      <c r="H603" s="158">
        <f t="shared" si="74"/>
        <v>7</v>
      </c>
    </row>
    <row r="604" ht="36" customHeight="true" spans="1:8">
      <c r="A604" s="430">
        <v>2080903</v>
      </c>
      <c r="B604" s="297" t="s">
        <v>528</v>
      </c>
      <c r="C604" s="431">
        <v>107</v>
      </c>
      <c r="D604" s="431">
        <v>148</v>
      </c>
      <c r="E604" s="307">
        <f t="shared" si="77"/>
        <v>0.383</v>
      </c>
      <c r="F604" s="279" t="str">
        <f t="shared" si="72"/>
        <v>是</v>
      </c>
      <c r="G604" s="158" t="str">
        <f t="shared" si="73"/>
        <v>项</v>
      </c>
      <c r="H604" s="158">
        <f t="shared" si="74"/>
        <v>7</v>
      </c>
    </row>
    <row r="605" ht="36" customHeight="true" spans="1:8">
      <c r="A605" s="430">
        <v>2080904</v>
      </c>
      <c r="B605" s="297" t="s">
        <v>529</v>
      </c>
      <c r="C605" s="431">
        <v>0</v>
      </c>
      <c r="D605" s="431">
        <v>0</v>
      </c>
      <c r="E605" s="307" t="str">
        <f t="shared" si="77"/>
        <v/>
      </c>
      <c r="F605" s="279" t="str">
        <f t="shared" si="72"/>
        <v>否</v>
      </c>
      <c r="G605" s="158" t="str">
        <f t="shared" si="73"/>
        <v>项</v>
      </c>
      <c r="H605" s="158">
        <f t="shared" si="74"/>
        <v>7</v>
      </c>
    </row>
    <row r="606" ht="36" customHeight="true" spans="1:8">
      <c r="A606" s="430">
        <v>2080905</v>
      </c>
      <c r="B606" s="297" t="s">
        <v>530</v>
      </c>
      <c r="C606" s="431">
        <v>2</v>
      </c>
      <c r="D606" s="431">
        <v>239</v>
      </c>
      <c r="E606" s="307">
        <f t="shared" si="77"/>
        <v>118.5</v>
      </c>
      <c r="F606" s="279" t="str">
        <f t="shared" si="72"/>
        <v>是</v>
      </c>
      <c r="G606" s="158" t="str">
        <f t="shared" si="73"/>
        <v>项</v>
      </c>
      <c r="H606" s="158">
        <f t="shared" si="74"/>
        <v>7</v>
      </c>
    </row>
    <row r="607" ht="36" customHeight="true" spans="1:8">
      <c r="A607" s="430">
        <v>2080999</v>
      </c>
      <c r="B607" s="297" t="s">
        <v>531</v>
      </c>
      <c r="C607" s="431">
        <v>7</v>
      </c>
      <c r="D607" s="431">
        <v>6</v>
      </c>
      <c r="E607" s="307">
        <f t="shared" si="77"/>
        <v>-0.143</v>
      </c>
      <c r="F607" s="279" t="str">
        <f t="shared" si="72"/>
        <v>是</v>
      </c>
      <c r="G607" s="158" t="str">
        <f t="shared" si="73"/>
        <v>项</v>
      </c>
      <c r="H607" s="158">
        <f t="shared" si="74"/>
        <v>7</v>
      </c>
    </row>
    <row r="608" ht="36" customHeight="true" spans="1:8">
      <c r="A608" s="428">
        <v>20810</v>
      </c>
      <c r="B608" s="295" t="s">
        <v>532</v>
      </c>
      <c r="C608" s="429">
        <v>1695</v>
      </c>
      <c r="D608" s="429">
        <v>1578</v>
      </c>
      <c r="E608" s="348">
        <f>IFERROR(D608/C608-1,"")</f>
        <v>-0.069</v>
      </c>
      <c r="F608" s="279" t="str">
        <f t="shared" si="72"/>
        <v>是</v>
      </c>
      <c r="G608" s="158" t="str">
        <f t="shared" si="73"/>
        <v>款</v>
      </c>
      <c r="H608" s="158">
        <f t="shared" si="74"/>
        <v>5</v>
      </c>
    </row>
    <row r="609" ht="36" customHeight="true" spans="1:8">
      <c r="A609" s="430">
        <v>2081001</v>
      </c>
      <c r="B609" s="297" t="s">
        <v>533</v>
      </c>
      <c r="C609" s="431">
        <v>26</v>
      </c>
      <c r="D609" s="431">
        <v>28</v>
      </c>
      <c r="E609" s="307">
        <f t="shared" ref="E609:E615" si="78">IF(C609&gt;0,D609/C609-1,IF(C609&lt;0,-(D609/C609-1),""))</f>
        <v>0.077</v>
      </c>
      <c r="F609" s="279" t="str">
        <f t="shared" si="72"/>
        <v>是</v>
      </c>
      <c r="G609" s="158" t="str">
        <f t="shared" si="73"/>
        <v>项</v>
      </c>
      <c r="H609" s="158">
        <f t="shared" si="74"/>
        <v>7</v>
      </c>
    </row>
    <row r="610" ht="36" customHeight="true" spans="1:8">
      <c r="A610" s="430">
        <v>2081002</v>
      </c>
      <c r="B610" s="297" t="s">
        <v>534</v>
      </c>
      <c r="C610" s="431">
        <v>763</v>
      </c>
      <c r="D610" s="431">
        <v>796</v>
      </c>
      <c r="E610" s="307">
        <f t="shared" si="78"/>
        <v>0.043</v>
      </c>
      <c r="F610" s="279" t="str">
        <f t="shared" si="72"/>
        <v>是</v>
      </c>
      <c r="G610" s="158" t="str">
        <f t="shared" si="73"/>
        <v>项</v>
      </c>
      <c r="H610" s="158">
        <f t="shared" si="74"/>
        <v>7</v>
      </c>
    </row>
    <row r="611" ht="36" customHeight="true" spans="1:8">
      <c r="A611" s="430">
        <v>2081003</v>
      </c>
      <c r="B611" s="297" t="s">
        <v>535</v>
      </c>
      <c r="C611" s="431">
        <v>0</v>
      </c>
      <c r="D611" s="431">
        <v>0</v>
      </c>
      <c r="E611" s="307" t="str">
        <f t="shared" si="78"/>
        <v/>
      </c>
      <c r="F611" s="279" t="str">
        <f t="shared" si="72"/>
        <v>否</v>
      </c>
      <c r="G611" s="158" t="str">
        <f t="shared" si="73"/>
        <v>项</v>
      </c>
      <c r="H611" s="158">
        <f t="shared" si="74"/>
        <v>7</v>
      </c>
    </row>
    <row r="612" ht="36" customHeight="true" spans="1:8">
      <c r="A612" s="430">
        <v>2081004</v>
      </c>
      <c r="B612" s="297" t="s">
        <v>536</v>
      </c>
      <c r="C612" s="431">
        <v>0</v>
      </c>
      <c r="D612" s="431">
        <v>0</v>
      </c>
      <c r="E612" s="307" t="str">
        <f t="shared" si="78"/>
        <v/>
      </c>
      <c r="F612" s="279" t="str">
        <f t="shared" si="72"/>
        <v>否</v>
      </c>
      <c r="G612" s="158" t="str">
        <f t="shared" si="73"/>
        <v>项</v>
      </c>
      <c r="H612" s="158">
        <f t="shared" si="74"/>
        <v>7</v>
      </c>
    </row>
    <row r="613" ht="36" customHeight="true" spans="1:8">
      <c r="A613" s="430">
        <v>2081005</v>
      </c>
      <c r="B613" s="297" t="s">
        <v>537</v>
      </c>
      <c r="C613" s="431">
        <v>906</v>
      </c>
      <c r="D613" s="431">
        <v>646</v>
      </c>
      <c r="E613" s="307">
        <f t="shared" si="78"/>
        <v>-0.287</v>
      </c>
      <c r="F613" s="279" t="str">
        <f t="shared" si="72"/>
        <v>是</v>
      </c>
      <c r="G613" s="158" t="str">
        <f t="shared" si="73"/>
        <v>项</v>
      </c>
      <c r="H613" s="158">
        <f t="shared" si="74"/>
        <v>7</v>
      </c>
    </row>
    <row r="614" ht="36" customHeight="true" spans="1:8">
      <c r="A614" s="430">
        <v>2081006</v>
      </c>
      <c r="B614" s="297" t="s">
        <v>538</v>
      </c>
      <c r="C614" s="431">
        <v>0</v>
      </c>
      <c r="D614" s="431">
        <v>108</v>
      </c>
      <c r="E614" s="307" t="str">
        <f t="shared" si="78"/>
        <v/>
      </c>
      <c r="F614" s="279" t="str">
        <f t="shared" si="72"/>
        <v>是</v>
      </c>
      <c r="G614" s="158" t="str">
        <f t="shared" si="73"/>
        <v>项</v>
      </c>
      <c r="H614" s="158">
        <f t="shared" si="74"/>
        <v>7</v>
      </c>
    </row>
    <row r="615" ht="36" customHeight="true" spans="1:8">
      <c r="A615" s="430">
        <v>2081099</v>
      </c>
      <c r="B615" s="297" t="s">
        <v>539</v>
      </c>
      <c r="C615" s="431">
        <v>0</v>
      </c>
      <c r="D615" s="431">
        <v>0</v>
      </c>
      <c r="E615" s="307" t="str">
        <f t="shared" si="78"/>
        <v/>
      </c>
      <c r="F615" s="279" t="str">
        <f t="shared" si="72"/>
        <v>否</v>
      </c>
      <c r="G615" s="158" t="str">
        <f t="shared" si="73"/>
        <v>项</v>
      </c>
      <c r="H615" s="158">
        <f t="shared" si="74"/>
        <v>7</v>
      </c>
    </row>
    <row r="616" ht="36" customHeight="true" spans="1:8">
      <c r="A616" s="428">
        <v>20811</v>
      </c>
      <c r="B616" s="295" t="s">
        <v>540</v>
      </c>
      <c r="C616" s="429">
        <v>1169</v>
      </c>
      <c r="D616" s="429">
        <v>4332</v>
      </c>
      <c r="E616" s="348">
        <f>IFERROR(D616/C616-1,"")</f>
        <v>2.706</v>
      </c>
      <c r="F616" s="279" t="str">
        <f t="shared" si="72"/>
        <v>是</v>
      </c>
      <c r="G616" s="158" t="str">
        <f t="shared" si="73"/>
        <v>款</v>
      </c>
      <c r="H616" s="158">
        <f t="shared" si="74"/>
        <v>5</v>
      </c>
    </row>
    <row r="617" ht="36" customHeight="true" spans="1:8">
      <c r="A617" s="430">
        <v>2081101</v>
      </c>
      <c r="B617" s="297" t="s">
        <v>114</v>
      </c>
      <c r="C617" s="431">
        <v>317</v>
      </c>
      <c r="D617" s="431">
        <v>371</v>
      </c>
      <c r="E617" s="307">
        <f t="shared" ref="E617:E624" si="79">IF(C617&gt;0,D617/C617-1,IF(C617&lt;0,-(D617/C617-1),""))</f>
        <v>0.17</v>
      </c>
      <c r="F617" s="279" t="str">
        <f t="shared" si="72"/>
        <v>是</v>
      </c>
      <c r="G617" s="158" t="str">
        <f t="shared" si="73"/>
        <v>项</v>
      </c>
      <c r="H617" s="158">
        <f t="shared" si="74"/>
        <v>7</v>
      </c>
    </row>
    <row r="618" ht="36" customHeight="true" spans="1:8">
      <c r="A618" s="430">
        <v>2081102</v>
      </c>
      <c r="B618" s="297" t="s">
        <v>115</v>
      </c>
      <c r="C618" s="431">
        <v>0</v>
      </c>
      <c r="D618" s="431">
        <v>0</v>
      </c>
      <c r="E618" s="307" t="str">
        <f t="shared" si="79"/>
        <v/>
      </c>
      <c r="F618" s="279" t="str">
        <f t="shared" si="72"/>
        <v>否</v>
      </c>
      <c r="G618" s="158" t="str">
        <f t="shared" si="73"/>
        <v>项</v>
      </c>
      <c r="H618" s="158">
        <f t="shared" si="74"/>
        <v>7</v>
      </c>
    </row>
    <row r="619" ht="36" customHeight="true" spans="1:8">
      <c r="A619" s="430">
        <v>2081103</v>
      </c>
      <c r="B619" s="297" t="s">
        <v>116</v>
      </c>
      <c r="C619" s="431">
        <v>0</v>
      </c>
      <c r="D619" s="431">
        <v>0</v>
      </c>
      <c r="E619" s="307" t="str">
        <f t="shared" si="79"/>
        <v/>
      </c>
      <c r="F619" s="279" t="str">
        <f t="shared" si="72"/>
        <v>否</v>
      </c>
      <c r="G619" s="158" t="str">
        <f t="shared" si="73"/>
        <v>项</v>
      </c>
      <c r="H619" s="158">
        <f t="shared" si="74"/>
        <v>7</v>
      </c>
    </row>
    <row r="620" ht="36" customHeight="true" spans="1:8">
      <c r="A620" s="430">
        <v>2081104</v>
      </c>
      <c r="B620" s="297" t="s">
        <v>541</v>
      </c>
      <c r="C620" s="431">
        <v>1</v>
      </c>
      <c r="D620" s="431">
        <v>0</v>
      </c>
      <c r="E620" s="307">
        <f t="shared" si="79"/>
        <v>-1</v>
      </c>
      <c r="F620" s="279" t="str">
        <f t="shared" si="72"/>
        <v>是</v>
      </c>
      <c r="G620" s="158" t="str">
        <f t="shared" si="73"/>
        <v>项</v>
      </c>
      <c r="H620" s="158">
        <f t="shared" si="74"/>
        <v>7</v>
      </c>
    </row>
    <row r="621" ht="36" customHeight="true" spans="1:8">
      <c r="A621" s="430">
        <v>2081105</v>
      </c>
      <c r="B621" s="297" t="s">
        <v>542</v>
      </c>
      <c r="C621" s="431">
        <v>51</v>
      </c>
      <c r="D621" s="431">
        <v>264</v>
      </c>
      <c r="E621" s="307">
        <f t="shared" si="79"/>
        <v>4.176</v>
      </c>
      <c r="F621" s="279" t="str">
        <f t="shared" si="72"/>
        <v>是</v>
      </c>
      <c r="G621" s="158" t="str">
        <f t="shared" si="73"/>
        <v>项</v>
      </c>
      <c r="H621" s="158">
        <f t="shared" si="74"/>
        <v>7</v>
      </c>
    </row>
    <row r="622" ht="36" customHeight="true" spans="1:8">
      <c r="A622" s="430">
        <v>2081106</v>
      </c>
      <c r="B622" s="297" t="s">
        <v>543</v>
      </c>
      <c r="C622" s="431">
        <v>0</v>
      </c>
      <c r="D622" s="431">
        <v>2809</v>
      </c>
      <c r="E622" s="307" t="str">
        <f t="shared" si="79"/>
        <v/>
      </c>
      <c r="F622" s="279" t="str">
        <f t="shared" si="72"/>
        <v>是</v>
      </c>
      <c r="G622" s="158" t="str">
        <f t="shared" si="73"/>
        <v>项</v>
      </c>
      <c r="H622" s="158">
        <f t="shared" si="74"/>
        <v>7</v>
      </c>
    </row>
    <row r="623" ht="36" customHeight="true" spans="1:8">
      <c r="A623" s="430">
        <v>2081107</v>
      </c>
      <c r="B623" s="297" t="s">
        <v>544</v>
      </c>
      <c r="C623" s="431">
        <v>0</v>
      </c>
      <c r="D623" s="431">
        <v>0</v>
      </c>
      <c r="E623" s="307" t="str">
        <f t="shared" si="79"/>
        <v/>
      </c>
      <c r="F623" s="279" t="str">
        <f t="shared" si="72"/>
        <v>否</v>
      </c>
      <c r="G623" s="158" t="str">
        <f t="shared" si="73"/>
        <v>项</v>
      </c>
      <c r="H623" s="158">
        <f t="shared" si="74"/>
        <v>7</v>
      </c>
    </row>
    <row r="624" ht="36" customHeight="true" spans="1:8">
      <c r="A624" s="430">
        <v>2081199</v>
      </c>
      <c r="B624" s="297" t="s">
        <v>545</v>
      </c>
      <c r="C624" s="431">
        <v>1169</v>
      </c>
      <c r="D624" s="431">
        <v>888</v>
      </c>
      <c r="E624" s="307">
        <f t="shared" si="79"/>
        <v>-0.24</v>
      </c>
      <c r="F624" s="279" t="str">
        <f t="shared" si="72"/>
        <v>是</v>
      </c>
      <c r="G624" s="158" t="str">
        <f t="shared" si="73"/>
        <v>项</v>
      </c>
      <c r="H624" s="158">
        <f t="shared" si="74"/>
        <v>7</v>
      </c>
    </row>
    <row r="625" ht="36" customHeight="true" spans="1:8">
      <c r="A625" s="428">
        <v>20816</v>
      </c>
      <c r="B625" s="295" t="s">
        <v>546</v>
      </c>
      <c r="C625" s="429">
        <v>182</v>
      </c>
      <c r="D625" s="429">
        <v>284</v>
      </c>
      <c r="E625" s="348">
        <f>IFERROR(D625/C625-1,"")</f>
        <v>0.56</v>
      </c>
      <c r="F625" s="279" t="str">
        <f t="shared" si="72"/>
        <v>是</v>
      </c>
      <c r="G625" s="158" t="str">
        <f t="shared" si="73"/>
        <v>款</v>
      </c>
      <c r="H625" s="158">
        <f t="shared" si="74"/>
        <v>5</v>
      </c>
    </row>
    <row r="626" ht="36" customHeight="true" spans="1:8">
      <c r="A626" s="430">
        <v>2081601</v>
      </c>
      <c r="B626" s="297" t="s">
        <v>114</v>
      </c>
      <c r="C626" s="431">
        <v>198</v>
      </c>
      <c r="D626" s="431">
        <v>208</v>
      </c>
      <c r="E626" s="307">
        <f>IF(C626&gt;0,D626/C626-1,IF(C626&lt;0,-(D626/C626-1),""))</f>
        <v>0.051</v>
      </c>
      <c r="F626" s="279" t="str">
        <f t="shared" si="72"/>
        <v>是</v>
      </c>
      <c r="G626" s="158" t="str">
        <f t="shared" si="73"/>
        <v>项</v>
      </c>
      <c r="H626" s="158">
        <f t="shared" si="74"/>
        <v>7</v>
      </c>
    </row>
    <row r="627" ht="36" customHeight="true" spans="1:8">
      <c r="A627" s="430">
        <v>2081602</v>
      </c>
      <c r="B627" s="297" t="s">
        <v>115</v>
      </c>
      <c r="C627" s="431">
        <v>30</v>
      </c>
      <c r="D627" s="431">
        <v>20</v>
      </c>
      <c r="E627" s="307">
        <f>IF(C627&gt;0,D627/C627-1,IF(C627&lt;0,-(D627/C627-1),""))</f>
        <v>-0.333</v>
      </c>
      <c r="F627" s="279" t="str">
        <f t="shared" si="72"/>
        <v>是</v>
      </c>
      <c r="G627" s="158" t="str">
        <f t="shared" si="73"/>
        <v>项</v>
      </c>
      <c r="H627" s="158">
        <f t="shared" si="74"/>
        <v>7</v>
      </c>
    </row>
    <row r="628" ht="36" customHeight="true" spans="1:8">
      <c r="A628" s="430">
        <v>2081603</v>
      </c>
      <c r="B628" s="297" t="s">
        <v>116</v>
      </c>
      <c r="C628" s="431">
        <v>0</v>
      </c>
      <c r="D628" s="431">
        <v>0</v>
      </c>
      <c r="E628" s="307" t="str">
        <f>IF(C628&gt;0,D628/C628-1,IF(C628&lt;0,-(D628/C628-1),""))</f>
        <v/>
      </c>
      <c r="F628" s="279" t="str">
        <f t="shared" si="72"/>
        <v>否</v>
      </c>
      <c r="G628" s="158" t="str">
        <f t="shared" si="73"/>
        <v>项</v>
      </c>
      <c r="H628" s="158">
        <f t="shared" si="74"/>
        <v>7</v>
      </c>
    </row>
    <row r="629" ht="36" customHeight="true" spans="1:8">
      <c r="A629" s="430">
        <v>2081699</v>
      </c>
      <c r="B629" s="297" t="s">
        <v>547</v>
      </c>
      <c r="C629" s="431">
        <v>56</v>
      </c>
      <c r="D629" s="431">
        <v>56</v>
      </c>
      <c r="E629" s="307">
        <f>IF(C629&gt;0,D629/C629-1,IF(C629&lt;0,-(D629/C629-1),""))</f>
        <v>0</v>
      </c>
      <c r="F629" s="279" t="str">
        <f t="shared" si="72"/>
        <v>是</v>
      </c>
      <c r="G629" s="158" t="str">
        <f t="shared" si="73"/>
        <v>项</v>
      </c>
      <c r="H629" s="158">
        <f t="shared" si="74"/>
        <v>7</v>
      </c>
    </row>
    <row r="630" ht="36" customHeight="true" spans="1:8">
      <c r="A630" s="428">
        <v>20819</v>
      </c>
      <c r="B630" s="295" t="s">
        <v>548</v>
      </c>
      <c r="C630" s="429">
        <v>0</v>
      </c>
      <c r="D630" s="429">
        <v>0</v>
      </c>
      <c r="E630" s="348" t="str">
        <f>IFERROR(D630/C630-1,"")</f>
        <v/>
      </c>
      <c r="F630" s="279" t="str">
        <f t="shared" si="72"/>
        <v>否</v>
      </c>
      <c r="G630" s="158" t="str">
        <f t="shared" si="73"/>
        <v>款</v>
      </c>
      <c r="H630" s="158">
        <f t="shared" si="74"/>
        <v>5</v>
      </c>
    </row>
    <row r="631" ht="36" customHeight="true" spans="1:8">
      <c r="A631" s="430">
        <v>2081901</v>
      </c>
      <c r="B631" s="297" t="s">
        <v>549</v>
      </c>
      <c r="C631" s="431">
        <v>0</v>
      </c>
      <c r="D631" s="431">
        <v>0</v>
      </c>
      <c r="E631" s="307" t="str">
        <f>IF(C631&gt;0,D631/C631-1,IF(C631&lt;0,-(D631/C631-1),""))</f>
        <v/>
      </c>
      <c r="F631" s="279" t="str">
        <f t="shared" si="72"/>
        <v>否</v>
      </c>
      <c r="G631" s="158" t="str">
        <f t="shared" si="73"/>
        <v>项</v>
      </c>
      <c r="H631" s="158">
        <f t="shared" si="74"/>
        <v>7</v>
      </c>
    </row>
    <row r="632" ht="36" customHeight="true" spans="1:8">
      <c r="A632" s="430">
        <v>2081902</v>
      </c>
      <c r="B632" s="297" t="s">
        <v>550</v>
      </c>
      <c r="C632" s="431">
        <v>0</v>
      </c>
      <c r="D632" s="431">
        <v>0</v>
      </c>
      <c r="E632" s="307" t="str">
        <f>IF(C632&gt;0,D632/C632-1,IF(C632&lt;0,-(D632/C632-1),""))</f>
        <v/>
      </c>
      <c r="F632" s="279" t="str">
        <f t="shared" si="72"/>
        <v>否</v>
      </c>
      <c r="G632" s="158" t="str">
        <f t="shared" si="73"/>
        <v>项</v>
      </c>
      <c r="H632" s="158">
        <f t="shared" si="74"/>
        <v>7</v>
      </c>
    </row>
    <row r="633" ht="36" customHeight="true" spans="1:8">
      <c r="A633" s="428">
        <v>20820</v>
      </c>
      <c r="B633" s="295" t="s">
        <v>551</v>
      </c>
      <c r="C633" s="429">
        <v>0</v>
      </c>
      <c r="D633" s="429">
        <v>506</v>
      </c>
      <c r="E633" s="348" t="str">
        <f>IFERROR(D633/C633-1,"")</f>
        <v/>
      </c>
      <c r="F633" s="279" t="str">
        <f t="shared" si="72"/>
        <v>是</v>
      </c>
      <c r="G633" s="158" t="str">
        <f t="shared" si="73"/>
        <v>款</v>
      </c>
      <c r="H633" s="158">
        <f t="shared" si="74"/>
        <v>5</v>
      </c>
    </row>
    <row r="634" ht="36" customHeight="true" spans="1:8">
      <c r="A634" s="430">
        <v>2082001</v>
      </c>
      <c r="B634" s="297" t="s">
        <v>552</v>
      </c>
      <c r="C634" s="431">
        <v>0</v>
      </c>
      <c r="D634" s="431">
        <v>400</v>
      </c>
      <c r="E634" s="307" t="str">
        <f>IF(C634&gt;0,D634/C634-1,IF(C634&lt;0,-(D634/C634-1),""))</f>
        <v/>
      </c>
      <c r="F634" s="279" t="str">
        <f t="shared" si="72"/>
        <v>是</v>
      </c>
      <c r="G634" s="158" t="str">
        <f t="shared" si="73"/>
        <v>项</v>
      </c>
      <c r="H634" s="158">
        <f t="shared" si="74"/>
        <v>7</v>
      </c>
    </row>
    <row r="635" ht="36" customHeight="true" spans="1:8">
      <c r="A635" s="430">
        <v>2082002</v>
      </c>
      <c r="B635" s="297" t="s">
        <v>553</v>
      </c>
      <c r="C635" s="431">
        <v>182</v>
      </c>
      <c r="D635" s="431">
        <v>106</v>
      </c>
      <c r="E635" s="307">
        <f>IF(C635&gt;0,D635/C635-1,IF(C635&lt;0,-(D635/C635-1),""))</f>
        <v>-0.418</v>
      </c>
      <c r="F635" s="279" t="str">
        <f t="shared" si="72"/>
        <v>是</v>
      </c>
      <c r="G635" s="158" t="str">
        <f t="shared" si="73"/>
        <v>项</v>
      </c>
      <c r="H635" s="158">
        <f t="shared" si="74"/>
        <v>7</v>
      </c>
    </row>
    <row r="636" ht="36" customHeight="true" spans="1:8">
      <c r="A636" s="428">
        <v>20821</v>
      </c>
      <c r="B636" s="295" t="s">
        <v>554</v>
      </c>
      <c r="C636" s="429">
        <v>2</v>
      </c>
      <c r="D636" s="429">
        <v>0</v>
      </c>
      <c r="E636" s="348">
        <f>IFERROR(D636/C636-1,"")</f>
        <v>-1</v>
      </c>
      <c r="F636" s="279" t="str">
        <f t="shared" si="72"/>
        <v>是</v>
      </c>
      <c r="G636" s="158" t="str">
        <f t="shared" si="73"/>
        <v>款</v>
      </c>
      <c r="H636" s="158">
        <f t="shared" si="74"/>
        <v>5</v>
      </c>
    </row>
    <row r="637" ht="36" customHeight="true" spans="1:8">
      <c r="A637" s="430">
        <v>2082101</v>
      </c>
      <c r="B637" s="297" t="s">
        <v>555</v>
      </c>
      <c r="C637" s="431">
        <v>0</v>
      </c>
      <c r="D637" s="431">
        <v>0</v>
      </c>
      <c r="E637" s="307" t="str">
        <f>IF(C637&gt;0,D637/C637-1,IF(C637&lt;0,-(D637/C637-1),""))</f>
        <v/>
      </c>
      <c r="F637" s="279" t="str">
        <f t="shared" si="72"/>
        <v>否</v>
      </c>
      <c r="G637" s="158" t="str">
        <f t="shared" si="73"/>
        <v>项</v>
      </c>
      <c r="H637" s="158">
        <f t="shared" si="74"/>
        <v>7</v>
      </c>
    </row>
    <row r="638" ht="36" customHeight="true" spans="1:8">
      <c r="A638" s="430">
        <v>2082102</v>
      </c>
      <c r="B638" s="297" t="s">
        <v>556</v>
      </c>
      <c r="C638" s="431">
        <v>0</v>
      </c>
      <c r="D638" s="431">
        <v>0</v>
      </c>
      <c r="E638" s="307" t="str">
        <f>IF(C638&gt;0,D638/C638-1,IF(C638&lt;0,-(D638/C638-1),""))</f>
        <v/>
      </c>
      <c r="F638" s="279" t="str">
        <f t="shared" si="72"/>
        <v>否</v>
      </c>
      <c r="G638" s="158" t="str">
        <f t="shared" si="73"/>
        <v>项</v>
      </c>
      <c r="H638" s="158">
        <f t="shared" si="74"/>
        <v>7</v>
      </c>
    </row>
    <row r="639" ht="36" customHeight="true" spans="1:8">
      <c r="A639" s="428">
        <v>20824</v>
      </c>
      <c r="B639" s="295" t="s">
        <v>557</v>
      </c>
      <c r="C639" s="429">
        <v>0</v>
      </c>
      <c r="D639" s="429">
        <v>0</v>
      </c>
      <c r="E639" s="348" t="str">
        <f>IFERROR(D639/C639-1,"")</f>
        <v/>
      </c>
      <c r="F639" s="279" t="str">
        <f t="shared" si="72"/>
        <v>否</v>
      </c>
      <c r="G639" s="158" t="str">
        <f t="shared" si="73"/>
        <v>款</v>
      </c>
      <c r="H639" s="158">
        <f t="shared" si="74"/>
        <v>5</v>
      </c>
    </row>
    <row r="640" ht="36" customHeight="true" spans="1:8">
      <c r="A640" s="430">
        <v>2082401</v>
      </c>
      <c r="B640" s="297" t="s">
        <v>558</v>
      </c>
      <c r="C640" s="431">
        <v>0</v>
      </c>
      <c r="D640" s="431">
        <v>0</v>
      </c>
      <c r="E640" s="307" t="str">
        <f>IF(C640&gt;0,D640/C640-1,IF(C640&lt;0,-(D640/C640-1),""))</f>
        <v/>
      </c>
      <c r="F640" s="279" t="str">
        <f t="shared" si="72"/>
        <v>否</v>
      </c>
      <c r="G640" s="158" t="str">
        <f t="shared" si="73"/>
        <v>项</v>
      </c>
      <c r="H640" s="158">
        <f t="shared" si="74"/>
        <v>7</v>
      </c>
    </row>
    <row r="641" ht="36" customHeight="true" spans="1:8">
      <c r="A641" s="430">
        <v>2082402</v>
      </c>
      <c r="B641" s="297" t="s">
        <v>559</v>
      </c>
      <c r="C641" s="431">
        <v>0</v>
      </c>
      <c r="D641" s="431">
        <v>0</v>
      </c>
      <c r="E641" s="307" t="str">
        <f>IF(C641&gt;0,D641/C641-1,IF(C641&lt;0,-(D641/C641-1),""))</f>
        <v/>
      </c>
      <c r="F641" s="279" t="str">
        <f t="shared" si="72"/>
        <v>否</v>
      </c>
      <c r="G641" s="158" t="str">
        <f t="shared" si="73"/>
        <v>项</v>
      </c>
      <c r="H641" s="158">
        <f t="shared" si="74"/>
        <v>7</v>
      </c>
    </row>
    <row r="642" ht="36" customHeight="true" spans="1:8">
      <c r="A642" s="428">
        <v>20825</v>
      </c>
      <c r="B642" s="295" t="s">
        <v>560</v>
      </c>
      <c r="C642" s="429">
        <v>0</v>
      </c>
      <c r="D642" s="429">
        <v>3</v>
      </c>
      <c r="E642" s="348" t="str">
        <f>IFERROR(D642/C642-1,"")</f>
        <v/>
      </c>
      <c r="F642" s="279" t="str">
        <f t="shared" si="72"/>
        <v>是</v>
      </c>
      <c r="G642" s="158" t="str">
        <f t="shared" si="73"/>
        <v>款</v>
      </c>
      <c r="H642" s="158">
        <f t="shared" si="74"/>
        <v>5</v>
      </c>
    </row>
    <row r="643" ht="36" customHeight="true" spans="1:8">
      <c r="A643" s="430">
        <v>2082501</v>
      </c>
      <c r="B643" s="297" t="s">
        <v>561</v>
      </c>
      <c r="C643" s="431">
        <v>0</v>
      </c>
      <c r="D643" s="431">
        <v>1</v>
      </c>
      <c r="E643" s="307" t="str">
        <f>IF(C643&gt;0,D643/C643-1,IF(C643&lt;0,-(D643/C643-1),""))</f>
        <v/>
      </c>
      <c r="F643" s="279" t="str">
        <f t="shared" si="72"/>
        <v>是</v>
      </c>
      <c r="G643" s="158" t="str">
        <f t="shared" si="73"/>
        <v>项</v>
      </c>
      <c r="H643" s="158">
        <f t="shared" si="74"/>
        <v>7</v>
      </c>
    </row>
    <row r="644" ht="36" customHeight="true" spans="1:8">
      <c r="A644" s="430">
        <v>2082502</v>
      </c>
      <c r="B644" s="297" t="s">
        <v>562</v>
      </c>
      <c r="C644" s="431">
        <v>2</v>
      </c>
      <c r="D644" s="431">
        <v>2</v>
      </c>
      <c r="E644" s="307">
        <f>IF(C644&gt;0,D644/C644-1,IF(C644&lt;0,-(D644/C644-1),""))</f>
        <v>0</v>
      </c>
      <c r="F644" s="279" t="str">
        <f t="shared" ref="F644:F707" si="80">IF(LEN(A644)=3,"是",IF(B644&lt;&gt;"",IF(SUM(C644:D644)&lt;&gt;0,"是","否"),"是"))</f>
        <v>是</v>
      </c>
      <c r="G644" s="158" t="str">
        <f t="shared" ref="G644:G707" si="81">IF(LEN(A644)=3,"类",IF(LEN(A644)=5,"款","项"))</f>
        <v>项</v>
      </c>
      <c r="H644" s="158">
        <f t="shared" si="74"/>
        <v>7</v>
      </c>
    </row>
    <row r="645" ht="36" customHeight="true" spans="1:8">
      <c r="A645" s="428">
        <v>20826</v>
      </c>
      <c r="B645" s="295" t="s">
        <v>563</v>
      </c>
      <c r="C645" s="429">
        <v>0</v>
      </c>
      <c r="D645" s="429">
        <v>0</v>
      </c>
      <c r="E645" s="348" t="str">
        <f>IFERROR(D645/C645-1,"")</f>
        <v/>
      </c>
      <c r="F645" s="279" t="str">
        <f t="shared" si="80"/>
        <v>否</v>
      </c>
      <c r="G645" s="158" t="str">
        <f t="shared" si="81"/>
        <v>款</v>
      </c>
      <c r="H645" s="158">
        <f t="shared" ref="H645:H708" si="82">LEN(A645)</f>
        <v>5</v>
      </c>
    </row>
    <row r="646" ht="36" customHeight="true" spans="1:8">
      <c r="A646" s="430">
        <v>2082601</v>
      </c>
      <c r="B646" s="297" t="s">
        <v>564</v>
      </c>
      <c r="C646" s="431">
        <v>0</v>
      </c>
      <c r="D646" s="431">
        <v>0</v>
      </c>
      <c r="E646" s="307" t="str">
        <f>IF(C646&gt;0,D646/C646-1,IF(C646&lt;0,-(D646/C646-1),""))</f>
        <v/>
      </c>
      <c r="F646" s="279" t="str">
        <f t="shared" si="80"/>
        <v>否</v>
      </c>
      <c r="G646" s="158" t="str">
        <f t="shared" si="81"/>
        <v>项</v>
      </c>
      <c r="H646" s="158">
        <f t="shared" si="82"/>
        <v>7</v>
      </c>
    </row>
    <row r="647" ht="36" customHeight="true" spans="1:8">
      <c r="A647" s="430">
        <v>2082602</v>
      </c>
      <c r="B647" s="297" t="s">
        <v>565</v>
      </c>
      <c r="C647" s="431">
        <v>0</v>
      </c>
      <c r="D647" s="431">
        <v>0</v>
      </c>
      <c r="E647" s="307" t="str">
        <f>IF(C647&gt;0,D647/C647-1,IF(C647&lt;0,-(D647/C647-1),""))</f>
        <v/>
      </c>
      <c r="F647" s="279" t="str">
        <f t="shared" si="80"/>
        <v>否</v>
      </c>
      <c r="G647" s="158" t="str">
        <f t="shared" si="81"/>
        <v>项</v>
      </c>
      <c r="H647" s="158">
        <f t="shared" si="82"/>
        <v>7</v>
      </c>
    </row>
    <row r="648" ht="36" customHeight="true" spans="1:8">
      <c r="A648" s="430">
        <v>2082699</v>
      </c>
      <c r="B648" s="297" t="s">
        <v>566</v>
      </c>
      <c r="C648" s="431">
        <v>0</v>
      </c>
      <c r="D648" s="431">
        <v>0</v>
      </c>
      <c r="E648" s="307" t="str">
        <f>IF(C648&gt;0,D648/C648-1,IF(C648&lt;0,-(D648/C648-1),""))</f>
        <v/>
      </c>
      <c r="F648" s="279" t="str">
        <f t="shared" si="80"/>
        <v>否</v>
      </c>
      <c r="G648" s="158" t="str">
        <f t="shared" si="81"/>
        <v>项</v>
      </c>
      <c r="H648" s="158">
        <f t="shared" si="82"/>
        <v>7</v>
      </c>
    </row>
    <row r="649" ht="36" customHeight="true" spans="1:8">
      <c r="A649" s="428">
        <v>20827</v>
      </c>
      <c r="B649" s="295" t="s">
        <v>567</v>
      </c>
      <c r="C649" s="429">
        <v>0</v>
      </c>
      <c r="D649" s="429">
        <v>0</v>
      </c>
      <c r="E649" s="348" t="str">
        <f>IFERROR(D649/C649-1,"")</f>
        <v/>
      </c>
      <c r="F649" s="279" t="str">
        <f t="shared" si="80"/>
        <v>否</v>
      </c>
      <c r="G649" s="158" t="str">
        <f t="shared" si="81"/>
        <v>款</v>
      </c>
      <c r="H649" s="158">
        <f t="shared" si="82"/>
        <v>5</v>
      </c>
    </row>
    <row r="650" ht="36" customHeight="true" spans="1:8">
      <c r="A650" s="430">
        <v>2082701</v>
      </c>
      <c r="B650" s="297" t="s">
        <v>568</v>
      </c>
      <c r="C650" s="431">
        <v>0</v>
      </c>
      <c r="D650" s="431">
        <v>0</v>
      </c>
      <c r="E650" s="307" t="str">
        <f>IF(C650&gt;0,D650/C650-1,IF(C650&lt;0,-(D650/C650-1),""))</f>
        <v/>
      </c>
      <c r="F650" s="279" t="str">
        <f t="shared" si="80"/>
        <v>否</v>
      </c>
      <c r="G650" s="158" t="str">
        <f t="shared" si="81"/>
        <v>项</v>
      </c>
      <c r="H650" s="158">
        <f t="shared" si="82"/>
        <v>7</v>
      </c>
    </row>
    <row r="651" ht="36" customHeight="true" spans="1:8">
      <c r="A651" s="430">
        <v>2082702</v>
      </c>
      <c r="B651" s="297" t="s">
        <v>569</v>
      </c>
      <c r="C651" s="431">
        <v>0</v>
      </c>
      <c r="D651" s="431">
        <v>0</v>
      </c>
      <c r="E651" s="307" t="str">
        <f>IF(C651&gt;0,D651/C651-1,IF(C651&lt;0,-(D651/C651-1),""))</f>
        <v/>
      </c>
      <c r="F651" s="279" t="str">
        <f t="shared" si="80"/>
        <v>否</v>
      </c>
      <c r="G651" s="158" t="str">
        <f t="shared" si="81"/>
        <v>项</v>
      </c>
      <c r="H651" s="158">
        <f t="shared" si="82"/>
        <v>7</v>
      </c>
    </row>
    <row r="652" ht="36" customHeight="true" spans="1:8">
      <c r="A652" s="430">
        <v>2082703</v>
      </c>
      <c r="B652" s="297" t="s">
        <v>570</v>
      </c>
      <c r="C652" s="431">
        <v>0</v>
      </c>
      <c r="D652" s="431">
        <v>0</v>
      </c>
      <c r="E652" s="307" t="str">
        <f>IF(C652&gt;0,D652/C652-1,IF(C652&lt;0,-(D652/C652-1),""))</f>
        <v/>
      </c>
      <c r="F652" s="279" t="str">
        <f t="shared" si="80"/>
        <v>否</v>
      </c>
      <c r="G652" s="158" t="str">
        <f t="shared" si="81"/>
        <v>项</v>
      </c>
      <c r="H652" s="158">
        <f t="shared" si="82"/>
        <v>7</v>
      </c>
    </row>
    <row r="653" ht="36" customHeight="true" spans="1:8">
      <c r="A653" s="430">
        <v>2082799</v>
      </c>
      <c r="B653" s="297" t="s">
        <v>571</v>
      </c>
      <c r="C653" s="431">
        <v>0</v>
      </c>
      <c r="D653" s="431">
        <v>0</v>
      </c>
      <c r="E653" s="307" t="str">
        <f>IF(C653&gt;0,D653/C653-1,IF(C653&lt;0,-(D653/C653-1),""))</f>
        <v/>
      </c>
      <c r="F653" s="279" t="str">
        <f t="shared" si="80"/>
        <v>否</v>
      </c>
      <c r="G653" s="158" t="str">
        <f t="shared" si="81"/>
        <v>项</v>
      </c>
      <c r="H653" s="158">
        <f t="shared" si="82"/>
        <v>7</v>
      </c>
    </row>
    <row r="654" ht="36" customHeight="true" spans="1:8">
      <c r="A654" s="428">
        <v>20828</v>
      </c>
      <c r="B654" s="295" t="s">
        <v>572</v>
      </c>
      <c r="C654" s="429">
        <v>0</v>
      </c>
      <c r="D654" s="429">
        <v>803</v>
      </c>
      <c r="E654" s="348" t="str">
        <f>IFERROR(D654/C654-1,"")</f>
        <v/>
      </c>
      <c r="F654" s="279" t="str">
        <f t="shared" si="80"/>
        <v>是</v>
      </c>
      <c r="G654" s="158" t="str">
        <f t="shared" si="81"/>
        <v>款</v>
      </c>
      <c r="H654" s="158">
        <f t="shared" si="82"/>
        <v>5</v>
      </c>
    </row>
    <row r="655" ht="36" customHeight="true" spans="1:8">
      <c r="A655" s="430">
        <v>2082801</v>
      </c>
      <c r="B655" s="297" t="s">
        <v>114</v>
      </c>
      <c r="C655" s="431">
        <v>400</v>
      </c>
      <c r="D655" s="431">
        <v>483</v>
      </c>
      <c r="E655" s="307">
        <f t="shared" ref="E655:E661" si="83">IF(C655&gt;0,D655/C655-1,IF(C655&lt;0,-(D655/C655-1),""))</f>
        <v>0.208</v>
      </c>
      <c r="F655" s="279" t="str">
        <f t="shared" si="80"/>
        <v>是</v>
      </c>
      <c r="G655" s="158" t="str">
        <f t="shared" si="81"/>
        <v>项</v>
      </c>
      <c r="H655" s="158">
        <f t="shared" si="82"/>
        <v>7</v>
      </c>
    </row>
    <row r="656" ht="36" customHeight="true" spans="1:8">
      <c r="A656" s="430">
        <v>2082802</v>
      </c>
      <c r="B656" s="297" t="s">
        <v>115</v>
      </c>
      <c r="C656" s="431">
        <v>0</v>
      </c>
      <c r="D656" s="431">
        <v>0</v>
      </c>
      <c r="E656" s="307" t="str">
        <f t="shared" si="83"/>
        <v/>
      </c>
      <c r="F656" s="279" t="str">
        <f t="shared" si="80"/>
        <v>否</v>
      </c>
      <c r="G656" s="158" t="str">
        <f t="shared" si="81"/>
        <v>项</v>
      </c>
      <c r="H656" s="158">
        <f t="shared" si="82"/>
        <v>7</v>
      </c>
    </row>
    <row r="657" ht="36" customHeight="true" spans="1:8">
      <c r="A657" s="430">
        <v>2082803</v>
      </c>
      <c r="B657" s="297" t="s">
        <v>116</v>
      </c>
      <c r="C657" s="431">
        <v>0</v>
      </c>
      <c r="D657" s="431">
        <v>0</v>
      </c>
      <c r="E657" s="307" t="str">
        <f t="shared" si="83"/>
        <v/>
      </c>
      <c r="F657" s="279" t="str">
        <f t="shared" si="80"/>
        <v>否</v>
      </c>
      <c r="G657" s="158" t="str">
        <f t="shared" si="81"/>
        <v>项</v>
      </c>
      <c r="H657" s="158">
        <f t="shared" si="82"/>
        <v>7</v>
      </c>
    </row>
    <row r="658" ht="36" customHeight="true" spans="1:8">
      <c r="A658" s="430">
        <v>2082804</v>
      </c>
      <c r="B658" s="297" t="s">
        <v>573</v>
      </c>
      <c r="C658" s="431">
        <v>0</v>
      </c>
      <c r="D658" s="431">
        <v>138</v>
      </c>
      <c r="E658" s="307" t="str">
        <f t="shared" si="83"/>
        <v/>
      </c>
      <c r="F658" s="279" t="str">
        <f t="shared" si="80"/>
        <v>是</v>
      </c>
      <c r="G658" s="158" t="str">
        <f t="shared" si="81"/>
        <v>项</v>
      </c>
      <c r="H658" s="158">
        <f t="shared" si="82"/>
        <v>7</v>
      </c>
    </row>
    <row r="659" ht="36" customHeight="true" spans="1:8">
      <c r="A659" s="430">
        <v>2082805</v>
      </c>
      <c r="B659" s="297" t="s">
        <v>574</v>
      </c>
      <c r="C659" s="431">
        <v>0</v>
      </c>
      <c r="D659" s="431">
        <v>0</v>
      </c>
      <c r="E659" s="307" t="str">
        <f t="shared" si="83"/>
        <v/>
      </c>
      <c r="F659" s="279" t="str">
        <f t="shared" si="80"/>
        <v>否</v>
      </c>
      <c r="G659" s="158" t="str">
        <f t="shared" si="81"/>
        <v>项</v>
      </c>
      <c r="H659" s="158">
        <f t="shared" si="82"/>
        <v>7</v>
      </c>
    </row>
    <row r="660" ht="36" customHeight="true" spans="1:8">
      <c r="A660" s="430">
        <v>2082850</v>
      </c>
      <c r="B660" s="297" t="s">
        <v>123</v>
      </c>
      <c r="C660" s="431">
        <v>181</v>
      </c>
      <c r="D660" s="431">
        <v>166</v>
      </c>
      <c r="E660" s="307">
        <f t="shared" si="83"/>
        <v>-0.083</v>
      </c>
      <c r="F660" s="279" t="str">
        <f t="shared" si="80"/>
        <v>是</v>
      </c>
      <c r="G660" s="158" t="str">
        <f t="shared" si="81"/>
        <v>项</v>
      </c>
      <c r="H660" s="158">
        <f t="shared" si="82"/>
        <v>7</v>
      </c>
    </row>
    <row r="661" ht="36" customHeight="true" spans="1:8">
      <c r="A661" s="430">
        <v>2082899</v>
      </c>
      <c r="B661" s="297" t="s">
        <v>575</v>
      </c>
      <c r="C661" s="431">
        <v>20</v>
      </c>
      <c r="D661" s="431">
        <v>16</v>
      </c>
      <c r="E661" s="307">
        <f t="shared" si="83"/>
        <v>-0.2</v>
      </c>
      <c r="F661" s="279" t="str">
        <f t="shared" si="80"/>
        <v>是</v>
      </c>
      <c r="G661" s="158" t="str">
        <f t="shared" si="81"/>
        <v>项</v>
      </c>
      <c r="H661" s="158">
        <f t="shared" si="82"/>
        <v>7</v>
      </c>
    </row>
    <row r="662" ht="36" customHeight="true" spans="1:8">
      <c r="A662" s="428">
        <v>20830</v>
      </c>
      <c r="B662" s="295" t="s">
        <v>576</v>
      </c>
      <c r="C662" s="429">
        <v>459</v>
      </c>
      <c r="D662" s="429">
        <v>0</v>
      </c>
      <c r="E662" s="348">
        <f>IFERROR(D662/C662-1,"")</f>
        <v>-1</v>
      </c>
      <c r="F662" s="279" t="str">
        <f t="shared" si="80"/>
        <v>是</v>
      </c>
      <c r="G662" s="158" t="str">
        <f t="shared" si="81"/>
        <v>款</v>
      </c>
      <c r="H662" s="158">
        <f t="shared" si="82"/>
        <v>5</v>
      </c>
    </row>
    <row r="663" ht="36" customHeight="true" spans="1:8">
      <c r="A663" s="430">
        <v>2083001</v>
      </c>
      <c r="B663" s="297" t="s">
        <v>577</v>
      </c>
      <c r="C663" s="431">
        <v>0</v>
      </c>
      <c r="D663" s="431">
        <v>0</v>
      </c>
      <c r="E663" s="307" t="str">
        <f>IF(C663&gt;0,D663/C663-1,IF(C663&lt;0,-(D663/C663-1),""))</f>
        <v/>
      </c>
      <c r="F663" s="279" t="str">
        <f t="shared" si="80"/>
        <v>否</v>
      </c>
      <c r="G663" s="158" t="str">
        <f t="shared" si="81"/>
        <v>项</v>
      </c>
      <c r="H663" s="158">
        <f t="shared" si="82"/>
        <v>7</v>
      </c>
    </row>
    <row r="664" ht="36" customHeight="true" spans="1:8">
      <c r="A664" s="430">
        <v>2083099</v>
      </c>
      <c r="B664" s="297" t="s">
        <v>578</v>
      </c>
      <c r="C664" s="431">
        <v>0</v>
      </c>
      <c r="D664" s="431">
        <v>0</v>
      </c>
      <c r="E664" s="307" t="str">
        <f>IF(C664&gt;0,D664/C664-1,IF(C664&lt;0,-(D664/C664-1),""))</f>
        <v/>
      </c>
      <c r="F664" s="279" t="str">
        <f t="shared" si="80"/>
        <v>否</v>
      </c>
      <c r="G664" s="158" t="str">
        <f t="shared" si="81"/>
        <v>项</v>
      </c>
      <c r="H664" s="158">
        <f t="shared" si="82"/>
        <v>7</v>
      </c>
    </row>
    <row r="665" ht="36" customHeight="true" spans="1:8">
      <c r="A665" s="428">
        <v>20899</v>
      </c>
      <c r="B665" s="295" t="s">
        <v>579</v>
      </c>
      <c r="C665" s="429">
        <v>2084</v>
      </c>
      <c r="D665" s="429">
        <v>229</v>
      </c>
      <c r="E665" s="348">
        <f>IFERROR(D665/C665-1,"")</f>
        <v>-0.89</v>
      </c>
      <c r="F665" s="279" t="str">
        <f t="shared" si="80"/>
        <v>是</v>
      </c>
      <c r="G665" s="158" t="str">
        <f t="shared" si="81"/>
        <v>款</v>
      </c>
      <c r="H665" s="158">
        <f t="shared" si="82"/>
        <v>5</v>
      </c>
    </row>
    <row r="666" ht="36" customHeight="true" spans="1:8">
      <c r="A666" s="297">
        <v>2089999</v>
      </c>
      <c r="B666" s="297" t="s">
        <v>580</v>
      </c>
      <c r="C666" s="431">
        <v>292</v>
      </c>
      <c r="D666" s="431">
        <v>229</v>
      </c>
      <c r="E666" s="307">
        <f>IF(C666&gt;0,D666/C666-1,IF(C666&lt;0,-(D666/C666-1),""))</f>
        <v>-0.216</v>
      </c>
      <c r="F666" s="279" t="str">
        <f t="shared" si="80"/>
        <v>是</v>
      </c>
      <c r="G666" s="158" t="str">
        <f t="shared" si="81"/>
        <v>项</v>
      </c>
      <c r="H666" s="158">
        <f t="shared" si="82"/>
        <v>7</v>
      </c>
    </row>
    <row r="667" ht="36" customHeight="true" spans="1:8">
      <c r="A667" s="295" t="s">
        <v>581</v>
      </c>
      <c r="B667" s="436" t="s">
        <v>254</v>
      </c>
      <c r="C667" s="429" t="s">
        <v>108</v>
      </c>
      <c r="D667" s="429">
        <v>0</v>
      </c>
      <c r="E667" s="348" t="str">
        <f>IFERROR(D667/C667-1,"")</f>
        <v/>
      </c>
      <c r="F667" s="279" t="str">
        <f t="shared" si="80"/>
        <v>否</v>
      </c>
      <c r="G667" s="158" t="str">
        <f t="shared" si="81"/>
        <v>项</v>
      </c>
      <c r="H667" s="158">
        <f t="shared" si="82"/>
        <v>4</v>
      </c>
    </row>
    <row r="668" ht="36" customHeight="true" spans="1:8">
      <c r="A668" s="295" t="s">
        <v>582</v>
      </c>
      <c r="B668" s="436" t="s">
        <v>583</v>
      </c>
      <c r="C668" s="429" t="s">
        <v>108</v>
      </c>
      <c r="D668" s="429">
        <v>0</v>
      </c>
      <c r="E668" s="348" t="str">
        <f>IFERROR(D668/C668-1,"")</f>
        <v/>
      </c>
      <c r="F668" s="279" t="str">
        <f t="shared" si="80"/>
        <v>否</v>
      </c>
      <c r="G668" s="158" t="str">
        <f t="shared" si="81"/>
        <v>项</v>
      </c>
      <c r="H668" s="158">
        <f t="shared" si="82"/>
        <v>4</v>
      </c>
    </row>
    <row r="669" ht="36" customHeight="true" spans="1:8">
      <c r="A669" s="428">
        <v>210</v>
      </c>
      <c r="B669" s="295" t="s">
        <v>79</v>
      </c>
      <c r="C669" s="429">
        <v>103751</v>
      </c>
      <c r="D669" s="429">
        <v>40994</v>
      </c>
      <c r="E669" s="348">
        <f>IFERROR(D669/C669-1,"")</f>
        <v>-0.605</v>
      </c>
      <c r="F669" s="279" t="str">
        <f t="shared" si="80"/>
        <v>是</v>
      </c>
      <c r="G669" s="158" t="str">
        <f t="shared" si="81"/>
        <v>类</v>
      </c>
      <c r="H669" s="158">
        <f t="shared" si="82"/>
        <v>3</v>
      </c>
    </row>
    <row r="670" ht="36" customHeight="true" spans="1:8">
      <c r="A670" s="428">
        <v>21001</v>
      </c>
      <c r="B670" s="295" t="s">
        <v>584</v>
      </c>
      <c r="C670" s="429">
        <v>1653</v>
      </c>
      <c r="D670" s="429">
        <v>1449</v>
      </c>
      <c r="E670" s="348">
        <f>IFERROR(D670/C670-1,"")</f>
        <v>-0.123</v>
      </c>
      <c r="F670" s="279" t="str">
        <f t="shared" si="80"/>
        <v>是</v>
      </c>
      <c r="G670" s="158" t="str">
        <f t="shared" si="81"/>
        <v>款</v>
      </c>
      <c r="H670" s="158">
        <f t="shared" si="82"/>
        <v>5</v>
      </c>
    </row>
    <row r="671" ht="36" customHeight="true" spans="1:8">
      <c r="A671" s="430">
        <v>2100101</v>
      </c>
      <c r="B671" s="297" t="s">
        <v>114</v>
      </c>
      <c r="C671" s="431">
        <v>1133</v>
      </c>
      <c r="D671" s="431">
        <v>1024</v>
      </c>
      <c r="E671" s="307">
        <f>IF(C671&gt;0,D671/C671-1,IF(C671&lt;0,-(D671/C671-1),""))</f>
        <v>-0.096</v>
      </c>
      <c r="F671" s="279" t="str">
        <f t="shared" si="80"/>
        <v>是</v>
      </c>
      <c r="G671" s="158" t="str">
        <f t="shared" si="81"/>
        <v>项</v>
      </c>
      <c r="H671" s="158">
        <f t="shared" si="82"/>
        <v>7</v>
      </c>
    </row>
    <row r="672" ht="36" customHeight="true" spans="1:8">
      <c r="A672" s="430">
        <v>2100102</v>
      </c>
      <c r="B672" s="297" t="s">
        <v>115</v>
      </c>
      <c r="C672" s="431">
        <v>459</v>
      </c>
      <c r="D672" s="431">
        <v>197</v>
      </c>
      <c r="E672" s="307">
        <f>IF(C672&gt;0,D672/C672-1,IF(C672&lt;0,-(D672/C672-1),""))</f>
        <v>-0.571</v>
      </c>
      <c r="F672" s="279" t="str">
        <f t="shared" si="80"/>
        <v>是</v>
      </c>
      <c r="G672" s="158" t="str">
        <f t="shared" si="81"/>
        <v>项</v>
      </c>
      <c r="H672" s="158">
        <f t="shared" si="82"/>
        <v>7</v>
      </c>
    </row>
    <row r="673" ht="36" customHeight="true" spans="1:8">
      <c r="A673" s="430">
        <v>2100103</v>
      </c>
      <c r="B673" s="297" t="s">
        <v>116</v>
      </c>
      <c r="C673" s="431">
        <v>41</v>
      </c>
      <c r="D673" s="431">
        <v>110</v>
      </c>
      <c r="E673" s="307">
        <f>IF(C673&gt;0,D673/C673-1,IF(C673&lt;0,-(D673/C673-1),""))</f>
        <v>1.683</v>
      </c>
      <c r="F673" s="279" t="str">
        <f t="shared" si="80"/>
        <v>是</v>
      </c>
      <c r="G673" s="158" t="str">
        <f t="shared" si="81"/>
        <v>项</v>
      </c>
      <c r="H673" s="158">
        <f t="shared" si="82"/>
        <v>7</v>
      </c>
    </row>
    <row r="674" ht="36" customHeight="true" spans="1:8">
      <c r="A674" s="430">
        <v>2100199</v>
      </c>
      <c r="B674" s="297" t="s">
        <v>585</v>
      </c>
      <c r="C674" s="431">
        <v>20</v>
      </c>
      <c r="D674" s="431">
        <v>118</v>
      </c>
      <c r="E674" s="307">
        <f>IF(C674&gt;0,D674/C674-1,IF(C674&lt;0,-(D674/C674-1),""))</f>
        <v>4.9</v>
      </c>
      <c r="F674" s="279" t="str">
        <f t="shared" si="80"/>
        <v>是</v>
      </c>
      <c r="G674" s="158" t="str">
        <f t="shared" si="81"/>
        <v>项</v>
      </c>
      <c r="H674" s="158">
        <f t="shared" si="82"/>
        <v>7</v>
      </c>
    </row>
    <row r="675" ht="36" customHeight="true" spans="1:8">
      <c r="A675" s="428">
        <v>21002</v>
      </c>
      <c r="B675" s="295" t="s">
        <v>586</v>
      </c>
      <c r="C675" s="429">
        <v>2084</v>
      </c>
      <c r="D675" s="429">
        <v>6081</v>
      </c>
      <c r="E675" s="348">
        <f>IFERROR(D675/C675-1,"")</f>
        <v>1.918</v>
      </c>
      <c r="F675" s="279" t="str">
        <f t="shared" si="80"/>
        <v>是</v>
      </c>
      <c r="G675" s="158" t="str">
        <f t="shared" si="81"/>
        <v>款</v>
      </c>
      <c r="H675" s="158">
        <f t="shared" si="82"/>
        <v>5</v>
      </c>
    </row>
    <row r="676" ht="36" customHeight="true" spans="1:8">
      <c r="A676" s="430">
        <v>2100201</v>
      </c>
      <c r="B676" s="297" t="s">
        <v>587</v>
      </c>
      <c r="C676" s="431">
        <v>930</v>
      </c>
      <c r="D676" s="431">
        <v>930</v>
      </c>
      <c r="E676" s="307">
        <f t="shared" ref="E676:E688" si="84">IF(C676&gt;0,D676/C676-1,IF(C676&lt;0,-(D676/C676-1),""))</f>
        <v>0</v>
      </c>
      <c r="F676" s="279" t="str">
        <f t="shared" si="80"/>
        <v>是</v>
      </c>
      <c r="G676" s="158" t="str">
        <f t="shared" si="81"/>
        <v>项</v>
      </c>
      <c r="H676" s="158">
        <f t="shared" si="82"/>
        <v>7</v>
      </c>
    </row>
    <row r="677" ht="36" customHeight="true" spans="1:8">
      <c r="A677" s="430">
        <v>2100202</v>
      </c>
      <c r="B677" s="297" t="s">
        <v>588</v>
      </c>
      <c r="C677" s="431">
        <v>473</v>
      </c>
      <c r="D677" s="431">
        <v>475</v>
      </c>
      <c r="E677" s="307">
        <f t="shared" si="84"/>
        <v>0.004</v>
      </c>
      <c r="F677" s="279" t="str">
        <f t="shared" si="80"/>
        <v>是</v>
      </c>
      <c r="G677" s="158" t="str">
        <f t="shared" si="81"/>
        <v>项</v>
      </c>
      <c r="H677" s="158">
        <f t="shared" si="82"/>
        <v>7</v>
      </c>
    </row>
    <row r="678" ht="36" customHeight="true" spans="1:8">
      <c r="A678" s="430">
        <v>2100203</v>
      </c>
      <c r="B678" s="297" t="s">
        <v>589</v>
      </c>
      <c r="C678" s="431">
        <v>0</v>
      </c>
      <c r="D678" s="431">
        <v>0</v>
      </c>
      <c r="E678" s="307" t="str">
        <f t="shared" si="84"/>
        <v/>
      </c>
      <c r="F678" s="279" t="str">
        <f t="shared" si="80"/>
        <v>否</v>
      </c>
      <c r="G678" s="158" t="str">
        <f t="shared" si="81"/>
        <v>项</v>
      </c>
      <c r="H678" s="158">
        <f t="shared" si="82"/>
        <v>7</v>
      </c>
    </row>
    <row r="679" ht="36" customHeight="true" spans="1:8">
      <c r="A679" s="430">
        <v>2100204</v>
      </c>
      <c r="B679" s="297" t="s">
        <v>590</v>
      </c>
      <c r="C679" s="431">
        <v>0</v>
      </c>
      <c r="D679" s="431">
        <v>0</v>
      </c>
      <c r="E679" s="307" t="str">
        <f t="shared" si="84"/>
        <v/>
      </c>
      <c r="F679" s="279" t="str">
        <f t="shared" si="80"/>
        <v>否</v>
      </c>
      <c r="G679" s="158" t="str">
        <f t="shared" si="81"/>
        <v>项</v>
      </c>
      <c r="H679" s="158">
        <f t="shared" si="82"/>
        <v>7</v>
      </c>
    </row>
    <row r="680" ht="36" customHeight="true" spans="1:8">
      <c r="A680" s="430">
        <v>2100205</v>
      </c>
      <c r="B680" s="297" t="s">
        <v>591</v>
      </c>
      <c r="C680" s="431">
        <v>319</v>
      </c>
      <c r="D680" s="431">
        <v>381</v>
      </c>
      <c r="E680" s="307">
        <f t="shared" si="84"/>
        <v>0.194</v>
      </c>
      <c r="F680" s="279" t="str">
        <f t="shared" si="80"/>
        <v>是</v>
      </c>
      <c r="G680" s="158" t="str">
        <f t="shared" si="81"/>
        <v>项</v>
      </c>
      <c r="H680" s="158">
        <f t="shared" si="82"/>
        <v>7</v>
      </c>
    </row>
    <row r="681" ht="36" customHeight="true" spans="1:8">
      <c r="A681" s="430">
        <v>2100206</v>
      </c>
      <c r="B681" s="297" t="s">
        <v>592</v>
      </c>
      <c r="C681" s="431">
        <v>0</v>
      </c>
      <c r="D681" s="431">
        <v>3300</v>
      </c>
      <c r="E681" s="307" t="str">
        <f t="shared" si="84"/>
        <v/>
      </c>
      <c r="F681" s="279" t="str">
        <f t="shared" si="80"/>
        <v>是</v>
      </c>
      <c r="G681" s="158" t="str">
        <f t="shared" si="81"/>
        <v>项</v>
      </c>
      <c r="H681" s="158">
        <f t="shared" si="82"/>
        <v>7</v>
      </c>
    </row>
    <row r="682" ht="36" customHeight="true" spans="1:8">
      <c r="A682" s="430">
        <v>2100207</v>
      </c>
      <c r="B682" s="297" t="s">
        <v>593</v>
      </c>
      <c r="C682" s="431">
        <v>300</v>
      </c>
      <c r="D682" s="431">
        <v>50</v>
      </c>
      <c r="E682" s="307">
        <f t="shared" si="84"/>
        <v>-0.833</v>
      </c>
      <c r="F682" s="279" t="str">
        <f t="shared" si="80"/>
        <v>是</v>
      </c>
      <c r="G682" s="158" t="str">
        <f t="shared" si="81"/>
        <v>项</v>
      </c>
      <c r="H682" s="158">
        <f t="shared" si="82"/>
        <v>7</v>
      </c>
    </row>
    <row r="683" ht="36" customHeight="true" spans="1:8">
      <c r="A683" s="430">
        <v>2100208</v>
      </c>
      <c r="B683" s="297" t="s">
        <v>594</v>
      </c>
      <c r="C683" s="431">
        <v>0</v>
      </c>
      <c r="D683" s="431">
        <v>0</v>
      </c>
      <c r="E683" s="307" t="str">
        <f t="shared" si="84"/>
        <v/>
      </c>
      <c r="F683" s="279" t="str">
        <f t="shared" si="80"/>
        <v>否</v>
      </c>
      <c r="G683" s="158" t="str">
        <f t="shared" si="81"/>
        <v>项</v>
      </c>
      <c r="H683" s="158">
        <f t="shared" si="82"/>
        <v>7</v>
      </c>
    </row>
    <row r="684" ht="36" customHeight="true" spans="1:8">
      <c r="A684" s="430">
        <v>2100209</v>
      </c>
      <c r="B684" s="297" t="s">
        <v>595</v>
      </c>
      <c r="C684" s="431">
        <v>0</v>
      </c>
      <c r="D684" s="431">
        <v>0</v>
      </c>
      <c r="E684" s="307" t="str">
        <f t="shared" si="84"/>
        <v/>
      </c>
      <c r="F684" s="279" t="str">
        <f t="shared" si="80"/>
        <v>否</v>
      </c>
      <c r="G684" s="158" t="str">
        <f t="shared" si="81"/>
        <v>项</v>
      </c>
      <c r="H684" s="158">
        <f t="shared" si="82"/>
        <v>7</v>
      </c>
    </row>
    <row r="685" ht="36" customHeight="true" spans="1:8">
      <c r="A685" s="430">
        <v>2100210</v>
      </c>
      <c r="B685" s="297" t="s">
        <v>596</v>
      </c>
      <c r="C685" s="431">
        <v>0</v>
      </c>
      <c r="D685" s="431">
        <v>0</v>
      </c>
      <c r="E685" s="307" t="str">
        <f t="shared" si="84"/>
        <v/>
      </c>
      <c r="F685" s="279" t="str">
        <f t="shared" si="80"/>
        <v>否</v>
      </c>
      <c r="G685" s="158" t="str">
        <f t="shared" si="81"/>
        <v>项</v>
      </c>
      <c r="H685" s="158">
        <f t="shared" si="82"/>
        <v>7</v>
      </c>
    </row>
    <row r="686" ht="36" customHeight="true" spans="1:8">
      <c r="A686" s="430">
        <v>2100211</v>
      </c>
      <c r="B686" s="297" t="s">
        <v>597</v>
      </c>
      <c r="C686" s="431">
        <v>0</v>
      </c>
      <c r="D686" s="431">
        <v>0</v>
      </c>
      <c r="E686" s="307" t="str">
        <f t="shared" si="84"/>
        <v/>
      </c>
      <c r="F686" s="279" t="str">
        <f t="shared" si="80"/>
        <v>否</v>
      </c>
      <c r="G686" s="158" t="str">
        <f t="shared" si="81"/>
        <v>项</v>
      </c>
      <c r="H686" s="158">
        <f t="shared" si="82"/>
        <v>7</v>
      </c>
    </row>
    <row r="687" ht="36" customHeight="true" spans="1:8">
      <c r="A687" s="430">
        <v>2100212</v>
      </c>
      <c r="B687" s="297" t="s">
        <v>598</v>
      </c>
      <c r="C687" s="431">
        <v>0</v>
      </c>
      <c r="D687" s="431">
        <v>0</v>
      </c>
      <c r="E687" s="307" t="str">
        <f t="shared" si="84"/>
        <v/>
      </c>
      <c r="F687" s="279" t="str">
        <f t="shared" si="80"/>
        <v>否</v>
      </c>
      <c r="G687" s="158" t="str">
        <f t="shared" si="81"/>
        <v>项</v>
      </c>
      <c r="H687" s="158">
        <f t="shared" si="82"/>
        <v>7</v>
      </c>
    </row>
    <row r="688" ht="36" customHeight="true" spans="1:8">
      <c r="A688" s="430">
        <v>2100299</v>
      </c>
      <c r="B688" s="297" t="s">
        <v>599</v>
      </c>
      <c r="C688" s="431">
        <v>62</v>
      </c>
      <c r="D688" s="431">
        <v>945</v>
      </c>
      <c r="E688" s="307">
        <f t="shared" si="84"/>
        <v>14.242</v>
      </c>
      <c r="F688" s="279" t="str">
        <f t="shared" si="80"/>
        <v>是</v>
      </c>
      <c r="G688" s="158" t="str">
        <f t="shared" si="81"/>
        <v>项</v>
      </c>
      <c r="H688" s="158">
        <f t="shared" si="82"/>
        <v>7</v>
      </c>
    </row>
    <row r="689" ht="36" customHeight="true" spans="1:8">
      <c r="A689" s="428">
        <v>21003</v>
      </c>
      <c r="B689" s="295" t="s">
        <v>600</v>
      </c>
      <c r="C689" s="429">
        <v>0</v>
      </c>
      <c r="D689" s="429">
        <v>0</v>
      </c>
      <c r="E689" s="348" t="str">
        <f>IFERROR(D689/C689-1,"")</f>
        <v/>
      </c>
      <c r="F689" s="279" t="str">
        <f t="shared" si="80"/>
        <v>否</v>
      </c>
      <c r="G689" s="158" t="str">
        <f t="shared" si="81"/>
        <v>款</v>
      </c>
      <c r="H689" s="158">
        <f t="shared" si="82"/>
        <v>5</v>
      </c>
    </row>
    <row r="690" ht="36" customHeight="true" spans="1:8">
      <c r="A690" s="430">
        <v>2100301</v>
      </c>
      <c r="B690" s="297" t="s">
        <v>601</v>
      </c>
      <c r="C690" s="431">
        <v>0</v>
      </c>
      <c r="D690" s="431">
        <v>0</v>
      </c>
      <c r="E690" s="307" t="str">
        <f>IF(C690&gt;0,D690/C690-1,IF(C690&lt;0,-(D690/C690-1),""))</f>
        <v/>
      </c>
      <c r="F690" s="279" t="str">
        <f t="shared" si="80"/>
        <v>否</v>
      </c>
      <c r="G690" s="158" t="str">
        <f t="shared" si="81"/>
        <v>项</v>
      </c>
      <c r="H690" s="158">
        <f t="shared" si="82"/>
        <v>7</v>
      </c>
    </row>
    <row r="691" ht="36" customHeight="true" spans="1:8">
      <c r="A691" s="430">
        <v>2100302</v>
      </c>
      <c r="B691" s="297" t="s">
        <v>602</v>
      </c>
      <c r="C691" s="431">
        <v>0</v>
      </c>
      <c r="D691" s="431">
        <v>0</v>
      </c>
      <c r="E691" s="307" t="str">
        <f>IF(C691&gt;0,D691/C691-1,IF(C691&lt;0,-(D691/C691-1),""))</f>
        <v/>
      </c>
      <c r="F691" s="279" t="str">
        <f t="shared" si="80"/>
        <v>否</v>
      </c>
      <c r="G691" s="158" t="str">
        <f t="shared" si="81"/>
        <v>项</v>
      </c>
      <c r="H691" s="158">
        <f t="shared" si="82"/>
        <v>7</v>
      </c>
    </row>
    <row r="692" ht="36" customHeight="true" spans="1:8">
      <c r="A692" s="430">
        <v>2100399</v>
      </c>
      <c r="B692" s="297" t="s">
        <v>603</v>
      </c>
      <c r="C692" s="431">
        <v>0</v>
      </c>
      <c r="D692" s="431">
        <v>0</v>
      </c>
      <c r="E692" s="307" t="str">
        <f>IF(C692&gt;0,D692/C692-1,IF(C692&lt;0,-(D692/C692-1),""))</f>
        <v/>
      </c>
      <c r="F692" s="279" t="str">
        <f t="shared" si="80"/>
        <v>否</v>
      </c>
      <c r="G692" s="158" t="str">
        <f t="shared" si="81"/>
        <v>项</v>
      </c>
      <c r="H692" s="158">
        <f t="shared" si="82"/>
        <v>7</v>
      </c>
    </row>
    <row r="693" ht="36" customHeight="true" spans="1:8">
      <c r="A693" s="428">
        <v>21004</v>
      </c>
      <c r="B693" s="295" t="s">
        <v>604</v>
      </c>
      <c r="C693" s="429">
        <v>6161</v>
      </c>
      <c r="D693" s="429">
        <v>6386</v>
      </c>
      <c r="E693" s="348">
        <f>IFERROR(D693/C693-1,"")</f>
        <v>0.037</v>
      </c>
      <c r="F693" s="279" t="str">
        <f t="shared" si="80"/>
        <v>是</v>
      </c>
      <c r="G693" s="158" t="str">
        <f t="shared" si="81"/>
        <v>款</v>
      </c>
      <c r="H693" s="158">
        <f t="shared" si="82"/>
        <v>5</v>
      </c>
    </row>
    <row r="694" ht="36" customHeight="true" spans="1:8">
      <c r="A694" s="430">
        <v>2100401</v>
      </c>
      <c r="B694" s="297" t="s">
        <v>605</v>
      </c>
      <c r="C694" s="431">
        <v>2156</v>
      </c>
      <c r="D694" s="431">
        <v>1920</v>
      </c>
      <c r="E694" s="307">
        <f t="shared" ref="E694:E704" si="85">IF(C694&gt;0,D694/C694-1,IF(C694&lt;0,-(D694/C694-1),""))</f>
        <v>-0.109</v>
      </c>
      <c r="F694" s="279" t="str">
        <f t="shared" si="80"/>
        <v>是</v>
      </c>
      <c r="G694" s="158" t="str">
        <f t="shared" si="81"/>
        <v>项</v>
      </c>
      <c r="H694" s="158">
        <f t="shared" si="82"/>
        <v>7</v>
      </c>
    </row>
    <row r="695" ht="36" customHeight="true" spans="1:8">
      <c r="A695" s="430">
        <v>2100402</v>
      </c>
      <c r="B695" s="297" t="s">
        <v>606</v>
      </c>
      <c r="C695" s="431">
        <v>590</v>
      </c>
      <c r="D695" s="431">
        <v>492</v>
      </c>
      <c r="E695" s="307">
        <f t="shared" si="85"/>
        <v>-0.166</v>
      </c>
      <c r="F695" s="279" t="str">
        <f t="shared" si="80"/>
        <v>是</v>
      </c>
      <c r="G695" s="158" t="str">
        <f t="shared" si="81"/>
        <v>项</v>
      </c>
      <c r="H695" s="158">
        <f t="shared" si="82"/>
        <v>7</v>
      </c>
    </row>
    <row r="696" ht="36" customHeight="true" spans="1:8">
      <c r="A696" s="430">
        <v>2100403</v>
      </c>
      <c r="B696" s="297" t="s">
        <v>607</v>
      </c>
      <c r="C696" s="431">
        <v>1761</v>
      </c>
      <c r="D696" s="431">
        <v>1801</v>
      </c>
      <c r="E696" s="307">
        <f t="shared" si="85"/>
        <v>0.023</v>
      </c>
      <c r="F696" s="279" t="str">
        <f t="shared" si="80"/>
        <v>是</v>
      </c>
      <c r="G696" s="158" t="str">
        <f t="shared" si="81"/>
        <v>项</v>
      </c>
      <c r="H696" s="158">
        <f t="shared" si="82"/>
        <v>7</v>
      </c>
    </row>
    <row r="697" ht="36" customHeight="true" spans="1:8">
      <c r="A697" s="430">
        <v>2100404</v>
      </c>
      <c r="B697" s="297" t="s">
        <v>608</v>
      </c>
      <c r="C697" s="431">
        <v>0</v>
      </c>
      <c r="D697" s="431">
        <v>0</v>
      </c>
      <c r="E697" s="307" t="str">
        <f t="shared" si="85"/>
        <v/>
      </c>
      <c r="F697" s="279" t="str">
        <f t="shared" si="80"/>
        <v>否</v>
      </c>
      <c r="G697" s="158" t="str">
        <f t="shared" si="81"/>
        <v>项</v>
      </c>
      <c r="H697" s="158">
        <f t="shared" si="82"/>
        <v>7</v>
      </c>
    </row>
    <row r="698" ht="36" customHeight="true" spans="1:8">
      <c r="A698" s="430">
        <v>2100405</v>
      </c>
      <c r="B698" s="297" t="s">
        <v>609</v>
      </c>
      <c r="C698" s="431">
        <v>766</v>
      </c>
      <c r="D698" s="431">
        <v>801</v>
      </c>
      <c r="E698" s="307">
        <f t="shared" si="85"/>
        <v>0.046</v>
      </c>
      <c r="F698" s="279" t="str">
        <f t="shared" si="80"/>
        <v>是</v>
      </c>
      <c r="G698" s="158" t="str">
        <f t="shared" si="81"/>
        <v>项</v>
      </c>
      <c r="H698" s="158">
        <f t="shared" si="82"/>
        <v>7</v>
      </c>
    </row>
    <row r="699" ht="36" customHeight="true" spans="1:8">
      <c r="A699" s="430">
        <v>2100406</v>
      </c>
      <c r="B699" s="297" t="s">
        <v>610</v>
      </c>
      <c r="C699" s="431">
        <v>698</v>
      </c>
      <c r="D699" s="431">
        <v>708</v>
      </c>
      <c r="E699" s="307">
        <f t="shared" si="85"/>
        <v>0.014</v>
      </c>
      <c r="F699" s="279" t="str">
        <f t="shared" si="80"/>
        <v>是</v>
      </c>
      <c r="G699" s="158" t="str">
        <f t="shared" si="81"/>
        <v>项</v>
      </c>
      <c r="H699" s="158">
        <f t="shared" si="82"/>
        <v>7</v>
      </c>
    </row>
    <row r="700" ht="36" customHeight="true" spans="1:8">
      <c r="A700" s="430">
        <v>2100407</v>
      </c>
      <c r="B700" s="297" t="s">
        <v>611</v>
      </c>
      <c r="C700" s="431">
        <v>0</v>
      </c>
      <c r="D700" s="431">
        <v>0</v>
      </c>
      <c r="E700" s="307" t="str">
        <f t="shared" si="85"/>
        <v/>
      </c>
      <c r="F700" s="279" t="str">
        <f t="shared" si="80"/>
        <v>否</v>
      </c>
      <c r="G700" s="158" t="str">
        <f t="shared" si="81"/>
        <v>项</v>
      </c>
      <c r="H700" s="158">
        <f t="shared" si="82"/>
        <v>7</v>
      </c>
    </row>
    <row r="701" ht="36" customHeight="true" spans="1:8">
      <c r="A701" s="430">
        <v>2100408</v>
      </c>
      <c r="B701" s="297" t="s">
        <v>612</v>
      </c>
      <c r="C701" s="431">
        <v>0</v>
      </c>
      <c r="D701" s="431">
        <v>18</v>
      </c>
      <c r="E701" s="307" t="str">
        <f t="shared" si="85"/>
        <v/>
      </c>
      <c r="F701" s="279" t="str">
        <f t="shared" si="80"/>
        <v>是</v>
      </c>
      <c r="G701" s="158" t="str">
        <f t="shared" si="81"/>
        <v>项</v>
      </c>
      <c r="H701" s="158">
        <f t="shared" si="82"/>
        <v>7</v>
      </c>
    </row>
    <row r="702" ht="36" customHeight="true" spans="1:8">
      <c r="A702" s="430">
        <v>2100409</v>
      </c>
      <c r="B702" s="297" t="s">
        <v>613</v>
      </c>
      <c r="C702" s="431">
        <v>111</v>
      </c>
      <c r="D702" s="431">
        <v>646</v>
      </c>
      <c r="E702" s="307">
        <f t="shared" si="85"/>
        <v>4.82</v>
      </c>
      <c r="F702" s="279" t="str">
        <f t="shared" si="80"/>
        <v>是</v>
      </c>
      <c r="G702" s="158" t="str">
        <f t="shared" si="81"/>
        <v>项</v>
      </c>
      <c r="H702" s="158">
        <f t="shared" si="82"/>
        <v>7</v>
      </c>
    </row>
    <row r="703" ht="36" customHeight="true" spans="1:8">
      <c r="A703" s="430">
        <v>2100410</v>
      </c>
      <c r="B703" s="297" t="s">
        <v>614</v>
      </c>
      <c r="C703" s="431">
        <v>79</v>
      </c>
      <c r="D703" s="431">
        <v>0</v>
      </c>
      <c r="E703" s="307">
        <f t="shared" si="85"/>
        <v>-1</v>
      </c>
      <c r="F703" s="279" t="str">
        <f t="shared" si="80"/>
        <v>是</v>
      </c>
      <c r="G703" s="158" t="str">
        <f t="shared" si="81"/>
        <v>项</v>
      </c>
      <c r="H703" s="158">
        <f t="shared" si="82"/>
        <v>7</v>
      </c>
    </row>
    <row r="704" ht="36" customHeight="true" spans="1:8">
      <c r="A704" s="430">
        <v>2100499</v>
      </c>
      <c r="B704" s="297" t="s">
        <v>615</v>
      </c>
      <c r="C704" s="431">
        <v>0</v>
      </c>
      <c r="D704" s="431">
        <v>0</v>
      </c>
      <c r="E704" s="307" t="str">
        <f t="shared" si="85"/>
        <v/>
      </c>
      <c r="F704" s="279" t="str">
        <f t="shared" si="80"/>
        <v>否</v>
      </c>
      <c r="G704" s="158" t="str">
        <f t="shared" si="81"/>
        <v>项</v>
      </c>
      <c r="H704" s="158">
        <f t="shared" si="82"/>
        <v>7</v>
      </c>
    </row>
    <row r="705" ht="36" customHeight="true" spans="1:8">
      <c r="A705" s="428">
        <v>21006</v>
      </c>
      <c r="B705" s="295" t="s">
        <v>616</v>
      </c>
      <c r="C705" s="429">
        <v>0</v>
      </c>
      <c r="D705" s="429">
        <v>21</v>
      </c>
      <c r="E705" s="348" t="str">
        <f>IFERROR(D705/C705-1,"")</f>
        <v/>
      </c>
      <c r="F705" s="279" t="str">
        <f t="shared" si="80"/>
        <v>是</v>
      </c>
      <c r="G705" s="158" t="str">
        <f t="shared" si="81"/>
        <v>款</v>
      </c>
      <c r="H705" s="158">
        <f t="shared" si="82"/>
        <v>5</v>
      </c>
    </row>
    <row r="706" ht="36" customHeight="true" spans="1:8">
      <c r="A706" s="430">
        <v>2100601</v>
      </c>
      <c r="B706" s="297" t="s">
        <v>617</v>
      </c>
      <c r="C706" s="431">
        <v>0</v>
      </c>
      <c r="D706" s="431">
        <v>21</v>
      </c>
      <c r="E706" s="307" t="str">
        <f>IF(C706&gt;0,D706/C706-1,IF(C706&lt;0,-(D706/C706-1),""))</f>
        <v/>
      </c>
      <c r="F706" s="279" t="str">
        <f t="shared" si="80"/>
        <v>是</v>
      </c>
      <c r="G706" s="158" t="str">
        <f t="shared" si="81"/>
        <v>项</v>
      </c>
      <c r="H706" s="158">
        <f t="shared" si="82"/>
        <v>7</v>
      </c>
    </row>
    <row r="707" ht="36" customHeight="true" spans="1:8">
      <c r="A707" s="430">
        <v>2100699</v>
      </c>
      <c r="B707" s="297" t="s">
        <v>618</v>
      </c>
      <c r="C707" s="431">
        <v>0</v>
      </c>
      <c r="D707" s="431">
        <v>0</v>
      </c>
      <c r="E707" s="307" t="str">
        <f>IF(C707&gt;0,D707/C707-1,IF(C707&lt;0,-(D707/C707-1),""))</f>
        <v/>
      </c>
      <c r="F707" s="279" t="str">
        <f t="shared" si="80"/>
        <v>否</v>
      </c>
      <c r="G707" s="158" t="str">
        <f t="shared" si="81"/>
        <v>项</v>
      </c>
      <c r="H707" s="158">
        <f t="shared" si="82"/>
        <v>7</v>
      </c>
    </row>
    <row r="708" ht="36" customHeight="true" spans="1:8">
      <c r="A708" s="428">
        <v>21007</v>
      </c>
      <c r="B708" s="295" t="s">
        <v>619</v>
      </c>
      <c r="C708" s="429">
        <v>6</v>
      </c>
      <c r="D708" s="429">
        <v>6</v>
      </c>
      <c r="E708" s="348">
        <f>IFERROR(D708/C708-1,"")</f>
        <v>0</v>
      </c>
      <c r="F708" s="279" t="str">
        <f t="shared" ref="F708:F771" si="86">IF(LEN(A708)=3,"是",IF(B708&lt;&gt;"",IF(SUM(C708:D708)&lt;&gt;0,"是","否"),"是"))</f>
        <v>是</v>
      </c>
      <c r="G708" s="158" t="str">
        <f t="shared" ref="G708:G771" si="87">IF(LEN(A708)=3,"类",IF(LEN(A708)=5,"款","项"))</f>
        <v>款</v>
      </c>
      <c r="H708" s="158">
        <f t="shared" si="82"/>
        <v>5</v>
      </c>
    </row>
    <row r="709" ht="36" customHeight="true" spans="1:8">
      <c r="A709" s="430">
        <v>2100716</v>
      </c>
      <c r="B709" s="297" t="s">
        <v>620</v>
      </c>
      <c r="C709" s="431">
        <v>0</v>
      </c>
      <c r="D709" s="431">
        <v>0</v>
      </c>
      <c r="E709" s="307" t="str">
        <f>IF(C709&gt;0,D709/C709-1,IF(C709&lt;0,-(D709/C709-1),""))</f>
        <v/>
      </c>
      <c r="F709" s="279" t="str">
        <f t="shared" si="86"/>
        <v>否</v>
      </c>
      <c r="G709" s="158" t="str">
        <f t="shared" si="87"/>
        <v>项</v>
      </c>
      <c r="H709" s="158">
        <f t="shared" ref="H709:H772" si="88">LEN(A709)</f>
        <v>7</v>
      </c>
    </row>
    <row r="710" ht="36" customHeight="true" spans="1:8">
      <c r="A710" s="430">
        <v>2100717</v>
      </c>
      <c r="B710" s="297" t="s">
        <v>621</v>
      </c>
      <c r="C710" s="431">
        <v>6</v>
      </c>
      <c r="D710" s="431">
        <v>6</v>
      </c>
      <c r="E710" s="307">
        <f>IF(C710&gt;0,D710/C710-1,IF(C710&lt;0,-(D710/C710-1),""))</f>
        <v>0</v>
      </c>
      <c r="F710" s="279" t="str">
        <f t="shared" si="86"/>
        <v>是</v>
      </c>
      <c r="G710" s="158" t="str">
        <f t="shared" si="87"/>
        <v>项</v>
      </c>
      <c r="H710" s="158">
        <f t="shared" si="88"/>
        <v>7</v>
      </c>
    </row>
    <row r="711" ht="36" customHeight="true" spans="1:8">
      <c r="A711" s="430">
        <v>2100799</v>
      </c>
      <c r="B711" s="297" t="s">
        <v>622</v>
      </c>
      <c r="C711" s="431">
        <v>0</v>
      </c>
      <c r="D711" s="431">
        <v>0</v>
      </c>
      <c r="E711" s="307" t="str">
        <f>IF(C711&gt;0,D711/C711-1,IF(C711&lt;0,-(D711/C711-1),""))</f>
        <v/>
      </c>
      <c r="F711" s="279" t="str">
        <f t="shared" si="86"/>
        <v>否</v>
      </c>
      <c r="G711" s="158" t="str">
        <f t="shared" si="87"/>
        <v>项</v>
      </c>
      <c r="H711" s="158">
        <f t="shared" si="88"/>
        <v>7</v>
      </c>
    </row>
    <row r="712" ht="36" customHeight="true" spans="1:8">
      <c r="A712" s="428">
        <v>21011</v>
      </c>
      <c r="B712" s="295" t="s">
        <v>623</v>
      </c>
      <c r="C712" s="429">
        <v>18511</v>
      </c>
      <c r="D712" s="429">
        <v>19109</v>
      </c>
      <c r="E712" s="348">
        <f>IFERROR(D712/C712-1,"")</f>
        <v>0.032</v>
      </c>
      <c r="F712" s="279" t="str">
        <f t="shared" si="86"/>
        <v>是</v>
      </c>
      <c r="G712" s="158" t="str">
        <f t="shared" si="87"/>
        <v>款</v>
      </c>
      <c r="H712" s="158">
        <f t="shared" si="88"/>
        <v>5</v>
      </c>
    </row>
    <row r="713" ht="36" customHeight="true" spans="1:8">
      <c r="A713" s="430">
        <v>2101101</v>
      </c>
      <c r="B713" s="297" t="s">
        <v>624</v>
      </c>
      <c r="C713" s="431">
        <v>4369</v>
      </c>
      <c r="D713" s="431">
        <v>4185</v>
      </c>
      <c r="E713" s="307">
        <f>IF(C713&gt;0,D713/C713-1,IF(C713&lt;0,-(D713/C713-1),""))</f>
        <v>-0.042</v>
      </c>
      <c r="F713" s="279" t="str">
        <f t="shared" si="86"/>
        <v>是</v>
      </c>
      <c r="G713" s="158" t="str">
        <f t="shared" si="87"/>
        <v>项</v>
      </c>
      <c r="H713" s="158">
        <f t="shared" si="88"/>
        <v>7</v>
      </c>
    </row>
    <row r="714" ht="36" customHeight="true" spans="1:8">
      <c r="A714" s="430">
        <v>2101102</v>
      </c>
      <c r="B714" s="297" t="s">
        <v>625</v>
      </c>
      <c r="C714" s="431">
        <v>6458</v>
      </c>
      <c r="D714" s="431">
        <v>6777</v>
      </c>
      <c r="E714" s="307">
        <f>IF(C714&gt;0,D714/C714-1,IF(C714&lt;0,-(D714/C714-1),""))</f>
        <v>0.049</v>
      </c>
      <c r="F714" s="279" t="str">
        <f t="shared" si="86"/>
        <v>是</v>
      </c>
      <c r="G714" s="158" t="str">
        <f t="shared" si="87"/>
        <v>项</v>
      </c>
      <c r="H714" s="158">
        <f t="shared" si="88"/>
        <v>7</v>
      </c>
    </row>
    <row r="715" ht="36" customHeight="true" spans="1:8">
      <c r="A715" s="430">
        <v>2101103</v>
      </c>
      <c r="B715" s="297" t="s">
        <v>626</v>
      </c>
      <c r="C715" s="431">
        <v>7684</v>
      </c>
      <c r="D715" s="431">
        <v>8147</v>
      </c>
      <c r="E715" s="307">
        <f>IF(C715&gt;0,D715/C715-1,IF(C715&lt;0,-(D715/C715-1),""))</f>
        <v>0.06</v>
      </c>
      <c r="F715" s="279" t="str">
        <f t="shared" si="86"/>
        <v>是</v>
      </c>
      <c r="G715" s="158" t="str">
        <f t="shared" si="87"/>
        <v>项</v>
      </c>
      <c r="H715" s="158">
        <f t="shared" si="88"/>
        <v>7</v>
      </c>
    </row>
    <row r="716" ht="36" customHeight="true" spans="1:8">
      <c r="A716" s="430">
        <v>2101199</v>
      </c>
      <c r="B716" s="297" t="s">
        <v>627</v>
      </c>
      <c r="C716" s="431">
        <v>0</v>
      </c>
      <c r="D716" s="431">
        <v>0</v>
      </c>
      <c r="E716" s="307" t="str">
        <f>IF(C716&gt;0,D716/C716-1,IF(C716&lt;0,-(D716/C716-1),""))</f>
        <v/>
      </c>
      <c r="F716" s="279" t="str">
        <f t="shared" si="86"/>
        <v>否</v>
      </c>
      <c r="G716" s="158" t="str">
        <f t="shared" si="87"/>
        <v>项</v>
      </c>
      <c r="H716" s="158">
        <f t="shared" si="88"/>
        <v>7</v>
      </c>
    </row>
    <row r="717" ht="36" customHeight="true" spans="1:8">
      <c r="A717" s="428">
        <v>21012</v>
      </c>
      <c r="B717" s="295" t="s">
        <v>628</v>
      </c>
      <c r="C717" s="429">
        <v>74107</v>
      </c>
      <c r="D717" s="429">
        <v>4521</v>
      </c>
      <c r="E717" s="348">
        <f>IFERROR(D717/C717-1,"")</f>
        <v>-0.939</v>
      </c>
      <c r="F717" s="279" t="str">
        <f t="shared" si="86"/>
        <v>是</v>
      </c>
      <c r="G717" s="158" t="str">
        <f t="shared" si="87"/>
        <v>款</v>
      </c>
      <c r="H717" s="158">
        <f t="shared" si="88"/>
        <v>5</v>
      </c>
    </row>
    <row r="718" ht="36" customHeight="true" spans="1:8">
      <c r="A718" s="430">
        <v>2101201</v>
      </c>
      <c r="B718" s="297" t="s">
        <v>629</v>
      </c>
      <c r="C718" s="431">
        <v>0</v>
      </c>
      <c r="D718" s="431">
        <v>0</v>
      </c>
      <c r="E718" s="307" t="str">
        <f>IF(C718&gt;0,D718/C718-1,IF(C718&lt;0,-(D718/C718-1),""))</f>
        <v/>
      </c>
      <c r="F718" s="279" t="str">
        <f t="shared" si="86"/>
        <v>否</v>
      </c>
      <c r="G718" s="158" t="str">
        <f t="shared" si="87"/>
        <v>项</v>
      </c>
      <c r="H718" s="158">
        <f t="shared" si="88"/>
        <v>7</v>
      </c>
    </row>
    <row r="719" ht="36" customHeight="true" spans="1:8">
      <c r="A719" s="430">
        <v>2101202</v>
      </c>
      <c r="B719" s="297" t="s">
        <v>630</v>
      </c>
      <c r="C719" s="431">
        <v>74107</v>
      </c>
      <c r="D719" s="431">
        <v>4521</v>
      </c>
      <c r="E719" s="307">
        <f>IF(C719&gt;0,D719/C719-1,IF(C719&lt;0,-(D719/C719-1),""))</f>
        <v>-0.939</v>
      </c>
      <c r="F719" s="279" t="str">
        <f t="shared" si="86"/>
        <v>是</v>
      </c>
      <c r="G719" s="158" t="str">
        <f t="shared" si="87"/>
        <v>项</v>
      </c>
      <c r="H719" s="158">
        <f t="shared" si="88"/>
        <v>7</v>
      </c>
    </row>
    <row r="720" ht="36" customHeight="true" spans="1:8">
      <c r="A720" s="430">
        <v>2101299</v>
      </c>
      <c r="B720" s="297" t="s">
        <v>631</v>
      </c>
      <c r="C720" s="431">
        <v>0</v>
      </c>
      <c r="D720" s="431">
        <v>0</v>
      </c>
      <c r="E720" s="307" t="str">
        <f>IF(C720&gt;0,D720/C720-1,IF(C720&lt;0,-(D720/C720-1),""))</f>
        <v/>
      </c>
      <c r="F720" s="279" t="str">
        <f t="shared" si="86"/>
        <v>否</v>
      </c>
      <c r="G720" s="158" t="str">
        <f t="shared" si="87"/>
        <v>项</v>
      </c>
      <c r="H720" s="158">
        <f t="shared" si="88"/>
        <v>7</v>
      </c>
    </row>
    <row r="721" ht="36" customHeight="true" spans="1:8">
      <c r="A721" s="428">
        <v>21013</v>
      </c>
      <c r="B721" s="295" t="s">
        <v>632</v>
      </c>
      <c r="C721" s="429">
        <v>0</v>
      </c>
      <c r="D721" s="429">
        <v>976</v>
      </c>
      <c r="E721" s="348" t="str">
        <f>IFERROR(D721/C721-1,"")</f>
        <v/>
      </c>
      <c r="F721" s="279" t="str">
        <f t="shared" si="86"/>
        <v>是</v>
      </c>
      <c r="G721" s="158" t="str">
        <f t="shared" si="87"/>
        <v>款</v>
      </c>
      <c r="H721" s="158">
        <f t="shared" si="88"/>
        <v>5</v>
      </c>
    </row>
    <row r="722" ht="36" customHeight="true" spans="1:8">
      <c r="A722" s="430">
        <v>2101301</v>
      </c>
      <c r="B722" s="297" t="s">
        <v>633</v>
      </c>
      <c r="C722" s="431">
        <v>0</v>
      </c>
      <c r="D722" s="431">
        <v>976</v>
      </c>
      <c r="E722" s="307" t="str">
        <f>IF(C722&gt;0,D722/C722-1,IF(C722&lt;0,-(D722/C722-1),""))</f>
        <v/>
      </c>
      <c r="F722" s="279" t="str">
        <f t="shared" si="86"/>
        <v>是</v>
      </c>
      <c r="G722" s="158" t="str">
        <f t="shared" si="87"/>
        <v>项</v>
      </c>
      <c r="H722" s="158">
        <f t="shared" si="88"/>
        <v>7</v>
      </c>
    </row>
    <row r="723" ht="36" customHeight="true" spans="1:8">
      <c r="A723" s="430">
        <v>2101302</v>
      </c>
      <c r="B723" s="297" t="s">
        <v>634</v>
      </c>
      <c r="C723" s="431">
        <v>0</v>
      </c>
      <c r="D723" s="431">
        <v>0</v>
      </c>
      <c r="E723" s="307" t="str">
        <f>IF(C723&gt;0,D723/C723-1,IF(C723&lt;0,-(D723/C723-1),""))</f>
        <v/>
      </c>
      <c r="F723" s="279" t="str">
        <f t="shared" si="86"/>
        <v>否</v>
      </c>
      <c r="G723" s="158" t="str">
        <f t="shared" si="87"/>
        <v>项</v>
      </c>
      <c r="H723" s="158">
        <f t="shared" si="88"/>
        <v>7</v>
      </c>
    </row>
    <row r="724" ht="36" customHeight="true" spans="1:8">
      <c r="A724" s="430">
        <v>2101399</v>
      </c>
      <c r="B724" s="297" t="s">
        <v>635</v>
      </c>
      <c r="C724" s="431">
        <v>0</v>
      </c>
      <c r="D724" s="431">
        <v>0</v>
      </c>
      <c r="E724" s="307" t="str">
        <f>IF(C724&gt;0,D724/C724-1,IF(C724&lt;0,-(D724/C724-1),""))</f>
        <v/>
      </c>
      <c r="F724" s="279" t="str">
        <f t="shared" si="86"/>
        <v>否</v>
      </c>
      <c r="G724" s="158" t="str">
        <f t="shared" si="87"/>
        <v>项</v>
      </c>
      <c r="H724" s="158">
        <f t="shared" si="88"/>
        <v>7</v>
      </c>
    </row>
    <row r="725" ht="36" customHeight="true" spans="1:8">
      <c r="A725" s="428">
        <v>21014</v>
      </c>
      <c r="B725" s="295" t="s">
        <v>636</v>
      </c>
      <c r="C725" s="429">
        <v>0</v>
      </c>
      <c r="D725" s="429">
        <v>0</v>
      </c>
      <c r="E725" s="348" t="str">
        <f>IFERROR(D725/C725-1,"")</f>
        <v/>
      </c>
      <c r="F725" s="279" t="str">
        <f t="shared" si="86"/>
        <v>否</v>
      </c>
      <c r="G725" s="158" t="str">
        <f t="shared" si="87"/>
        <v>款</v>
      </c>
      <c r="H725" s="158">
        <f t="shared" si="88"/>
        <v>5</v>
      </c>
    </row>
    <row r="726" ht="36" customHeight="true" spans="1:8">
      <c r="A726" s="430">
        <v>2101401</v>
      </c>
      <c r="B726" s="297" t="s">
        <v>637</v>
      </c>
      <c r="C726" s="431">
        <v>0</v>
      </c>
      <c r="D726" s="431">
        <v>0</v>
      </c>
      <c r="E726" s="307" t="str">
        <f>IF(C726&gt;0,D726/C726-1,IF(C726&lt;0,-(D726/C726-1),""))</f>
        <v/>
      </c>
      <c r="F726" s="279" t="str">
        <f t="shared" si="86"/>
        <v>否</v>
      </c>
      <c r="G726" s="158" t="str">
        <f t="shared" si="87"/>
        <v>项</v>
      </c>
      <c r="H726" s="158">
        <f t="shared" si="88"/>
        <v>7</v>
      </c>
    </row>
    <row r="727" ht="36" customHeight="true" spans="1:8">
      <c r="A727" s="430">
        <v>2101499</v>
      </c>
      <c r="B727" s="297" t="s">
        <v>638</v>
      </c>
      <c r="C727" s="431">
        <v>0</v>
      </c>
      <c r="D727" s="431">
        <v>0</v>
      </c>
      <c r="E727" s="307" t="str">
        <f>IF(C727&gt;0,D727/C727-1,IF(C727&lt;0,-(D727/C727-1),""))</f>
        <v/>
      </c>
      <c r="F727" s="279" t="str">
        <f t="shared" si="86"/>
        <v>否</v>
      </c>
      <c r="G727" s="158" t="str">
        <f t="shared" si="87"/>
        <v>项</v>
      </c>
      <c r="H727" s="158">
        <f t="shared" si="88"/>
        <v>7</v>
      </c>
    </row>
    <row r="728" ht="36" customHeight="true" spans="1:8">
      <c r="A728" s="428">
        <v>21015</v>
      </c>
      <c r="B728" s="295" t="s">
        <v>639</v>
      </c>
      <c r="C728" s="429">
        <v>1140</v>
      </c>
      <c r="D728" s="429">
        <v>1115</v>
      </c>
      <c r="E728" s="348">
        <f>IFERROR(D728/C728-1,"")</f>
        <v>-0.022</v>
      </c>
      <c r="F728" s="279" t="str">
        <f t="shared" si="86"/>
        <v>是</v>
      </c>
      <c r="G728" s="158" t="str">
        <f t="shared" si="87"/>
        <v>款</v>
      </c>
      <c r="H728" s="158">
        <f t="shared" si="88"/>
        <v>5</v>
      </c>
    </row>
    <row r="729" ht="36" customHeight="true" spans="1:8">
      <c r="A729" s="430">
        <v>2101501</v>
      </c>
      <c r="B729" s="297" t="s">
        <v>114</v>
      </c>
      <c r="C729" s="431">
        <v>1083</v>
      </c>
      <c r="D729" s="431">
        <v>1014</v>
      </c>
      <c r="E729" s="307">
        <f t="shared" ref="E729:E736" si="89">IF(C729&gt;0,D729/C729-1,IF(C729&lt;0,-(D729/C729-1),""))</f>
        <v>-0.064</v>
      </c>
      <c r="F729" s="279" t="str">
        <f t="shared" si="86"/>
        <v>是</v>
      </c>
      <c r="G729" s="158" t="str">
        <f t="shared" si="87"/>
        <v>项</v>
      </c>
      <c r="H729" s="158">
        <f t="shared" si="88"/>
        <v>7</v>
      </c>
    </row>
    <row r="730" ht="36" customHeight="true" spans="1:8">
      <c r="A730" s="430">
        <v>2101502</v>
      </c>
      <c r="B730" s="297" t="s">
        <v>115</v>
      </c>
      <c r="C730" s="431">
        <v>0</v>
      </c>
      <c r="D730" s="431">
        <v>0</v>
      </c>
      <c r="E730" s="307" t="str">
        <f t="shared" si="89"/>
        <v/>
      </c>
      <c r="F730" s="279" t="str">
        <f t="shared" si="86"/>
        <v>否</v>
      </c>
      <c r="G730" s="158" t="str">
        <f t="shared" si="87"/>
        <v>项</v>
      </c>
      <c r="H730" s="158">
        <f t="shared" si="88"/>
        <v>7</v>
      </c>
    </row>
    <row r="731" ht="36" customHeight="true" spans="1:8">
      <c r="A731" s="430">
        <v>2101503</v>
      </c>
      <c r="B731" s="297" t="s">
        <v>116</v>
      </c>
      <c r="C731" s="431">
        <v>0</v>
      </c>
      <c r="D731" s="431">
        <v>0</v>
      </c>
      <c r="E731" s="307" t="str">
        <f t="shared" si="89"/>
        <v/>
      </c>
      <c r="F731" s="279" t="str">
        <f t="shared" si="86"/>
        <v>否</v>
      </c>
      <c r="G731" s="158" t="str">
        <f t="shared" si="87"/>
        <v>项</v>
      </c>
      <c r="H731" s="158">
        <f t="shared" si="88"/>
        <v>7</v>
      </c>
    </row>
    <row r="732" ht="36" customHeight="true" spans="1:8">
      <c r="A732" s="430">
        <v>2101504</v>
      </c>
      <c r="B732" s="297" t="s">
        <v>155</v>
      </c>
      <c r="C732" s="431">
        <v>0</v>
      </c>
      <c r="D732" s="431">
        <v>0</v>
      </c>
      <c r="E732" s="307" t="str">
        <f t="shared" si="89"/>
        <v/>
      </c>
      <c r="F732" s="279" t="str">
        <f t="shared" si="86"/>
        <v>否</v>
      </c>
      <c r="G732" s="158" t="str">
        <f t="shared" si="87"/>
        <v>项</v>
      </c>
      <c r="H732" s="158">
        <f t="shared" si="88"/>
        <v>7</v>
      </c>
    </row>
    <row r="733" ht="36" customHeight="true" spans="1:8">
      <c r="A733" s="430">
        <v>2101505</v>
      </c>
      <c r="B733" s="297" t="s">
        <v>640</v>
      </c>
      <c r="C733" s="431">
        <v>12</v>
      </c>
      <c r="D733" s="431">
        <v>98</v>
      </c>
      <c r="E733" s="307">
        <f t="shared" si="89"/>
        <v>7.167</v>
      </c>
      <c r="F733" s="279" t="str">
        <f t="shared" si="86"/>
        <v>是</v>
      </c>
      <c r="G733" s="158" t="str">
        <f t="shared" si="87"/>
        <v>项</v>
      </c>
      <c r="H733" s="158">
        <f t="shared" si="88"/>
        <v>7</v>
      </c>
    </row>
    <row r="734" ht="36" customHeight="true" spans="1:8">
      <c r="A734" s="430">
        <v>2101506</v>
      </c>
      <c r="B734" s="297" t="s">
        <v>641</v>
      </c>
      <c r="C734" s="431">
        <v>0</v>
      </c>
      <c r="D734" s="431">
        <v>0</v>
      </c>
      <c r="E734" s="307" t="str">
        <f t="shared" si="89"/>
        <v/>
      </c>
      <c r="F734" s="279" t="str">
        <f t="shared" si="86"/>
        <v>否</v>
      </c>
      <c r="G734" s="158" t="str">
        <f t="shared" si="87"/>
        <v>项</v>
      </c>
      <c r="H734" s="158">
        <f t="shared" si="88"/>
        <v>7</v>
      </c>
    </row>
    <row r="735" ht="36" customHeight="true" spans="1:8">
      <c r="A735" s="430">
        <v>2101550</v>
      </c>
      <c r="B735" s="297" t="s">
        <v>123</v>
      </c>
      <c r="C735" s="431">
        <v>0</v>
      </c>
      <c r="D735" s="431">
        <v>0</v>
      </c>
      <c r="E735" s="307" t="str">
        <f t="shared" si="89"/>
        <v/>
      </c>
      <c r="F735" s="279" t="str">
        <f t="shared" si="86"/>
        <v>否</v>
      </c>
      <c r="G735" s="158" t="str">
        <f t="shared" si="87"/>
        <v>项</v>
      </c>
      <c r="H735" s="158">
        <f t="shared" si="88"/>
        <v>7</v>
      </c>
    </row>
    <row r="736" ht="36" customHeight="true" spans="1:8">
      <c r="A736" s="430">
        <v>2101599</v>
      </c>
      <c r="B736" s="297" t="s">
        <v>642</v>
      </c>
      <c r="C736" s="431">
        <v>45</v>
      </c>
      <c r="D736" s="431">
        <v>3</v>
      </c>
      <c r="E736" s="307">
        <f t="shared" si="89"/>
        <v>-0.933</v>
      </c>
      <c r="F736" s="279" t="str">
        <f t="shared" si="86"/>
        <v>是</v>
      </c>
      <c r="G736" s="158" t="str">
        <f t="shared" si="87"/>
        <v>项</v>
      </c>
      <c r="H736" s="158">
        <f t="shared" si="88"/>
        <v>7</v>
      </c>
    </row>
    <row r="737" ht="36" customHeight="true" spans="1:8">
      <c r="A737" s="428">
        <v>21016</v>
      </c>
      <c r="B737" s="295" t="s">
        <v>643</v>
      </c>
      <c r="C737" s="429">
        <v>20</v>
      </c>
      <c r="D737" s="429">
        <v>20</v>
      </c>
      <c r="E737" s="348">
        <f>IFERROR(D737/C737-1,"")</f>
        <v>0</v>
      </c>
      <c r="F737" s="279" t="str">
        <f t="shared" si="86"/>
        <v>是</v>
      </c>
      <c r="G737" s="158" t="str">
        <f t="shared" si="87"/>
        <v>款</v>
      </c>
      <c r="H737" s="158">
        <f t="shared" si="88"/>
        <v>5</v>
      </c>
    </row>
    <row r="738" ht="36" customHeight="true" spans="1:8">
      <c r="A738" s="430">
        <v>2101601</v>
      </c>
      <c r="B738" s="297" t="s">
        <v>644</v>
      </c>
      <c r="C738" s="431">
        <v>20</v>
      </c>
      <c r="D738" s="431">
        <v>20</v>
      </c>
      <c r="E738" s="307">
        <f>IF(C738&gt;0,D738/C738-1,IF(C738&lt;0,-(D738/C738-1),""))</f>
        <v>0</v>
      </c>
      <c r="F738" s="279" t="str">
        <f t="shared" si="86"/>
        <v>是</v>
      </c>
      <c r="G738" s="158" t="str">
        <f t="shared" si="87"/>
        <v>项</v>
      </c>
      <c r="H738" s="158">
        <f t="shared" si="88"/>
        <v>7</v>
      </c>
    </row>
    <row r="739" ht="36" customHeight="true" spans="1:8">
      <c r="A739" s="428">
        <v>21099</v>
      </c>
      <c r="B739" s="295" t="s">
        <v>645</v>
      </c>
      <c r="C739" s="429">
        <v>69</v>
      </c>
      <c r="D739" s="429">
        <v>1310</v>
      </c>
      <c r="E739" s="348">
        <f>IFERROR(D739/C739-1,"")</f>
        <v>17.986</v>
      </c>
      <c r="F739" s="279" t="str">
        <f t="shared" si="86"/>
        <v>是</v>
      </c>
      <c r="G739" s="158" t="str">
        <f t="shared" si="87"/>
        <v>款</v>
      </c>
      <c r="H739" s="158">
        <f t="shared" si="88"/>
        <v>5</v>
      </c>
    </row>
    <row r="740" ht="36" customHeight="true" spans="1:8">
      <c r="A740" s="434">
        <v>2109999</v>
      </c>
      <c r="B740" s="297" t="s">
        <v>646</v>
      </c>
      <c r="C740" s="431">
        <v>69</v>
      </c>
      <c r="D740" s="431">
        <v>1310</v>
      </c>
      <c r="E740" s="307">
        <f>IF(C740&gt;0,D740/C740-1,IF(C740&lt;0,-(D740/C740-1),""))</f>
        <v>17.986</v>
      </c>
      <c r="F740" s="279" t="str">
        <f t="shared" si="86"/>
        <v>是</v>
      </c>
      <c r="G740" s="158" t="str">
        <f t="shared" si="87"/>
        <v>项</v>
      </c>
      <c r="H740" s="158">
        <f t="shared" si="88"/>
        <v>7</v>
      </c>
    </row>
    <row r="741" ht="36" customHeight="true" spans="1:8">
      <c r="A741" s="435" t="s">
        <v>647</v>
      </c>
      <c r="B741" s="436" t="s">
        <v>254</v>
      </c>
      <c r="C741" s="429"/>
      <c r="D741" s="429">
        <v>0</v>
      </c>
      <c r="E741" s="348" t="str">
        <f>IFERROR(D741/C741-1,"")</f>
        <v/>
      </c>
      <c r="F741" s="279" t="str">
        <f t="shared" si="86"/>
        <v>否</v>
      </c>
      <c r="G741" s="158" t="str">
        <f t="shared" si="87"/>
        <v>项</v>
      </c>
      <c r="H741" s="158">
        <f t="shared" si="88"/>
        <v>4</v>
      </c>
    </row>
    <row r="742" ht="36" customHeight="true" spans="1:8">
      <c r="A742" s="435" t="s">
        <v>648</v>
      </c>
      <c r="B742" s="436" t="s">
        <v>330</v>
      </c>
      <c r="C742" s="429"/>
      <c r="D742" s="429">
        <v>0</v>
      </c>
      <c r="E742" s="348" t="str">
        <f>IFERROR(D742/C742-1,"")</f>
        <v/>
      </c>
      <c r="F742" s="279" t="str">
        <f t="shared" si="86"/>
        <v>否</v>
      </c>
      <c r="G742" s="158" t="str">
        <f t="shared" si="87"/>
        <v>项</v>
      </c>
      <c r="H742" s="158">
        <f t="shared" si="88"/>
        <v>4</v>
      </c>
    </row>
    <row r="743" ht="36" customHeight="true" spans="1:8">
      <c r="A743" s="428">
        <v>211</v>
      </c>
      <c r="B743" s="295" t="s">
        <v>80</v>
      </c>
      <c r="C743" s="429">
        <v>19505</v>
      </c>
      <c r="D743" s="429">
        <v>20320</v>
      </c>
      <c r="E743" s="348">
        <f>IFERROR(D743/C743-1,"")</f>
        <v>0.042</v>
      </c>
      <c r="F743" s="279" t="str">
        <f t="shared" si="86"/>
        <v>是</v>
      </c>
      <c r="G743" s="158" t="str">
        <f t="shared" si="87"/>
        <v>类</v>
      </c>
      <c r="H743" s="158">
        <f t="shared" si="88"/>
        <v>3</v>
      </c>
    </row>
    <row r="744" ht="36" customHeight="true" spans="1:8">
      <c r="A744" s="428">
        <v>21101</v>
      </c>
      <c r="B744" s="295" t="s">
        <v>649</v>
      </c>
      <c r="C744" s="429">
        <v>4908</v>
      </c>
      <c r="D744" s="429">
        <v>4740</v>
      </c>
      <c r="E744" s="348">
        <f>IFERROR(D744/C744-1,"")</f>
        <v>-0.034</v>
      </c>
      <c r="F744" s="279" t="str">
        <f t="shared" si="86"/>
        <v>是</v>
      </c>
      <c r="G744" s="158" t="str">
        <f t="shared" si="87"/>
        <v>款</v>
      </c>
      <c r="H744" s="158">
        <f t="shared" si="88"/>
        <v>5</v>
      </c>
    </row>
    <row r="745" ht="36" customHeight="true" spans="1:8">
      <c r="A745" s="430">
        <v>2110101</v>
      </c>
      <c r="B745" s="297" t="s">
        <v>114</v>
      </c>
      <c r="C745" s="431">
        <v>4131</v>
      </c>
      <c r="D745" s="431">
        <v>4160</v>
      </c>
      <c r="E745" s="307">
        <f t="shared" ref="E745:E753" si="90">IF(C745&gt;0,D745/C745-1,IF(C745&lt;0,-(D745/C745-1),""))</f>
        <v>0.007</v>
      </c>
      <c r="F745" s="279" t="str">
        <f t="shared" si="86"/>
        <v>是</v>
      </c>
      <c r="G745" s="158" t="str">
        <f t="shared" si="87"/>
        <v>项</v>
      </c>
      <c r="H745" s="158">
        <f t="shared" si="88"/>
        <v>7</v>
      </c>
    </row>
    <row r="746" ht="36" customHeight="true" spans="1:8">
      <c r="A746" s="430">
        <v>2110102</v>
      </c>
      <c r="B746" s="297" t="s">
        <v>115</v>
      </c>
      <c r="C746" s="431">
        <v>70</v>
      </c>
      <c r="D746" s="431">
        <v>105</v>
      </c>
      <c r="E746" s="307">
        <f t="shared" si="90"/>
        <v>0.5</v>
      </c>
      <c r="F746" s="279" t="str">
        <f t="shared" si="86"/>
        <v>是</v>
      </c>
      <c r="G746" s="158" t="str">
        <f t="shared" si="87"/>
        <v>项</v>
      </c>
      <c r="H746" s="158">
        <f t="shared" si="88"/>
        <v>7</v>
      </c>
    </row>
    <row r="747" ht="36" customHeight="true" spans="1:8">
      <c r="A747" s="430">
        <v>2110103</v>
      </c>
      <c r="B747" s="297" t="s">
        <v>116</v>
      </c>
      <c r="C747" s="431">
        <v>184</v>
      </c>
      <c r="D747" s="431">
        <v>97</v>
      </c>
      <c r="E747" s="307">
        <f t="shared" si="90"/>
        <v>-0.473</v>
      </c>
      <c r="F747" s="279" t="str">
        <f t="shared" si="86"/>
        <v>是</v>
      </c>
      <c r="G747" s="158" t="str">
        <f t="shared" si="87"/>
        <v>项</v>
      </c>
      <c r="H747" s="158">
        <f t="shared" si="88"/>
        <v>7</v>
      </c>
    </row>
    <row r="748" ht="36" customHeight="true" spans="1:8">
      <c r="A748" s="430">
        <v>2110104</v>
      </c>
      <c r="B748" s="297" t="s">
        <v>650</v>
      </c>
      <c r="C748" s="431">
        <v>0</v>
      </c>
      <c r="D748" s="431">
        <v>50</v>
      </c>
      <c r="E748" s="307" t="str">
        <f t="shared" si="90"/>
        <v/>
      </c>
      <c r="F748" s="279" t="str">
        <f t="shared" si="86"/>
        <v>是</v>
      </c>
      <c r="G748" s="158" t="str">
        <f t="shared" si="87"/>
        <v>项</v>
      </c>
      <c r="H748" s="158">
        <f t="shared" si="88"/>
        <v>7</v>
      </c>
    </row>
    <row r="749" ht="36" customHeight="true" spans="1:8">
      <c r="A749" s="430">
        <v>2110105</v>
      </c>
      <c r="B749" s="297" t="s">
        <v>651</v>
      </c>
      <c r="C749" s="431">
        <v>0</v>
      </c>
      <c r="D749" s="431">
        <v>0</v>
      </c>
      <c r="E749" s="307" t="str">
        <f t="shared" si="90"/>
        <v/>
      </c>
      <c r="F749" s="279" t="str">
        <f t="shared" si="86"/>
        <v>否</v>
      </c>
      <c r="G749" s="158" t="str">
        <f t="shared" si="87"/>
        <v>项</v>
      </c>
      <c r="H749" s="158">
        <f t="shared" si="88"/>
        <v>7</v>
      </c>
    </row>
    <row r="750" ht="36" customHeight="true" spans="1:8">
      <c r="A750" s="430">
        <v>2110106</v>
      </c>
      <c r="B750" s="297" t="s">
        <v>652</v>
      </c>
      <c r="C750" s="431">
        <v>0</v>
      </c>
      <c r="D750" s="431">
        <v>0</v>
      </c>
      <c r="E750" s="307" t="str">
        <f t="shared" si="90"/>
        <v/>
      </c>
      <c r="F750" s="279" t="str">
        <f t="shared" si="86"/>
        <v>否</v>
      </c>
      <c r="G750" s="158" t="str">
        <f t="shared" si="87"/>
        <v>项</v>
      </c>
      <c r="H750" s="158">
        <f t="shared" si="88"/>
        <v>7</v>
      </c>
    </row>
    <row r="751" ht="36" customHeight="true" spans="1:8">
      <c r="A751" s="430">
        <v>2110107</v>
      </c>
      <c r="B751" s="297" t="s">
        <v>653</v>
      </c>
      <c r="C751" s="431">
        <v>0</v>
      </c>
      <c r="D751" s="431">
        <v>0</v>
      </c>
      <c r="E751" s="307" t="str">
        <f t="shared" si="90"/>
        <v/>
      </c>
      <c r="F751" s="279" t="str">
        <f t="shared" si="86"/>
        <v>否</v>
      </c>
      <c r="G751" s="158" t="str">
        <f t="shared" si="87"/>
        <v>项</v>
      </c>
      <c r="H751" s="158">
        <f t="shared" si="88"/>
        <v>7</v>
      </c>
    </row>
    <row r="752" ht="36" customHeight="true" spans="1:8">
      <c r="A752" s="430">
        <v>2110108</v>
      </c>
      <c r="B752" s="297" t="s">
        <v>654</v>
      </c>
      <c r="C752" s="431">
        <v>0</v>
      </c>
      <c r="D752" s="431">
        <v>40</v>
      </c>
      <c r="E752" s="307" t="str">
        <f t="shared" si="90"/>
        <v/>
      </c>
      <c r="F752" s="279" t="str">
        <f t="shared" si="86"/>
        <v>是</v>
      </c>
      <c r="G752" s="158" t="str">
        <f t="shared" si="87"/>
        <v>项</v>
      </c>
      <c r="H752" s="158">
        <f t="shared" si="88"/>
        <v>7</v>
      </c>
    </row>
    <row r="753" ht="36" customHeight="true" spans="1:8">
      <c r="A753" s="430">
        <v>2110199</v>
      </c>
      <c r="B753" s="297" t="s">
        <v>655</v>
      </c>
      <c r="C753" s="431">
        <v>523</v>
      </c>
      <c r="D753" s="431">
        <v>288</v>
      </c>
      <c r="E753" s="307">
        <f t="shared" si="90"/>
        <v>-0.449</v>
      </c>
      <c r="F753" s="279" t="str">
        <f t="shared" si="86"/>
        <v>是</v>
      </c>
      <c r="G753" s="158" t="str">
        <f t="shared" si="87"/>
        <v>项</v>
      </c>
      <c r="H753" s="158">
        <f t="shared" si="88"/>
        <v>7</v>
      </c>
    </row>
    <row r="754" ht="36" customHeight="true" spans="1:8">
      <c r="A754" s="428">
        <v>21102</v>
      </c>
      <c r="B754" s="295" t="s">
        <v>656</v>
      </c>
      <c r="C754" s="429">
        <v>1166</v>
      </c>
      <c r="D754" s="429">
        <v>1214</v>
      </c>
      <c r="E754" s="348">
        <f>IFERROR(D754/C754-1,"")</f>
        <v>0.041</v>
      </c>
      <c r="F754" s="279" t="str">
        <f t="shared" si="86"/>
        <v>是</v>
      </c>
      <c r="G754" s="158" t="str">
        <f t="shared" si="87"/>
        <v>款</v>
      </c>
      <c r="H754" s="158">
        <f t="shared" si="88"/>
        <v>5</v>
      </c>
    </row>
    <row r="755" ht="36" customHeight="true" spans="1:8">
      <c r="A755" s="430">
        <v>2110203</v>
      </c>
      <c r="B755" s="297" t="s">
        <v>657</v>
      </c>
      <c r="C755" s="431">
        <v>0</v>
      </c>
      <c r="D755" s="431">
        <v>0</v>
      </c>
      <c r="E755" s="307" t="str">
        <f>IF(C755&gt;0,D755/C755-1,IF(C755&lt;0,-(D755/C755-1),""))</f>
        <v/>
      </c>
      <c r="F755" s="279" t="str">
        <f t="shared" si="86"/>
        <v>否</v>
      </c>
      <c r="G755" s="158" t="str">
        <f t="shared" si="87"/>
        <v>项</v>
      </c>
      <c r="H755" s="158">
        <f t="shared" si="88"/>
        <v>7</v>
      </c>
    </row>
    <row r="756" ht="36" customHeight="true" spans="1:8">
      <c r="A756" s="430">
        <v>2110204</v>
      </c>
      <c r="B756" s="297" t="s">
        <v>658</v>
      </c>
      <c r="C756" s="431">
        <v>0</v>
      </c>
      <c r="D756" s="431">
        <v>0</v>
      </c>
      <c r="E756" s="307" t="str">
        <f>IF(C756&gt;0,D756/C756-1,IF(C756&lt;0,-(D756/C756-1),""))</f>
        <v/>
      </c>
      <c r="F756" s="279" t="str">
        <f t="shared" si="86"/>
        <v>否</v>
      </c>
      <c r="G756" s="158" t="str">
        <f t="shared" si="87"/>
        <v>项</v>
      </c>
      <c r="H756" s="158">
        <f t="shared" si="88"/>
        <v>7</v>
      </c>
    </row>
    <row r="757" ht="36" customHeight="true" spans="1:8">
      <c r="A757" s="430">
        <v>2110299</v>
      </c>
      <c r="B757" s="297" t="s">
        <v>659</v>
      </c>
      <c r="C757" s="431">
        <v>1166</v>
      </c>
      <c r="D757" s="431">
        <v>1214</v>
      </c>
      <c r="E757" s="307">
        <f>IF(C757&gt;0,D757/C757-1,IF(C757&lt;0,-(D757/C757-1),""))</f>
        <v>0.041</v>
      </c>
      <c r="F757" s="279" t="str">
        <f t="shared" si="86"/>
        <v>是</v>
      </c>
      <c r="G757" s="158" t="str">
        <f t="shared" si="87"/>
        <v>项</v>
      </c>
      <c r="H757" s="158">
        <f t="shared" si="88"/>
        <v>7</v>
      </c>
    </row>
    <row r="758" ht="36" customHeight="true" spans="1:8">
      <c r="A758" s="428">
        <v>21103</v>
      </c>
      <c r="B758" s="295" t="s">
        <v>660</v>
      </c>
      <c r="C758" s="429">
        <v>11515</v>
      </c>
      <c r="D758" s="429">
        <v>10328</v>
      </c>
      <c r="E758" s="348">
        <f>IFERROR(D758/C758-1,"")</f>
        <v>-0.103</v>
      </c>
      <c r="F758" s="279" t="str">
        <f t="shared" si="86"/>
        <v>是</v>
      </c>
      <c r="G758" s="158" t="str">
        <f t="shared" si="87"/>
        <v>款</v>
      </c>
      <c r="H758" s="158">
        <f t="shared" si="88"/>
        <v>5</v>
      </c>
    </row>
    <row r="759" ht="36" customHeight="true" spans="1:8">
      <c r="A759" s="430">
        <v>2110301</v>
      </c>
      <c r="B759" s="297" t="s">
        <v>661</v>
      </c>
      <c r="C759" s="431">
        <v>0</v>
      </c>
      <c r="D759" s="431">
        <v>2100</v>
      </c>
      <c r="E759" s="307" t="str">
        <f t="shared" ref="E759:E766" si="91">IF(C759&gt;0,D759/C759-1,IF(C759&lt;0,-(D759/C759-1),""))</f>
        <v/>
      </c>
      <c r="F759" s="279" t="str">
        <f t="shared" si="86"/>
        <v>是</v>
      </c>
      <c r="G759" s="158" t="str">
        <f t="shared" si="87"/>
        <v>项</v>
      </c>
      <c r="H759" s="158">
        <f t="shared" si="88"/>
        <v>7</v>
      </c>
    </row>
    <row r="760" ht="36" customHeight="true" spans="1:8">
      <c r="A760" s="430">
        <v>2110302</v>
      </c>
      <c r="B760" s="297" t="s">
        <v>662</v>
      </c>
      <c r="C760" s="431">
        <v>11319</v>
      </c>
      <c r="D760" s="431">
        <v>8009</v>
      </c>
      <c r="E760" s="307">
        <f t="shared" si="91"/>
        <v>-0.292</v>
      </c>
      <c r="F760" s="279" t="str">
        <f t="shared" si="86"/>
        <v>是</v>
      </c>
      <c r="G760" s="158" t="str">
        <f t="shared" si="87"/>
        <v>项</v>
      </c>
      <c r="H760" s="158">
        <f t="shared" si="88"/>
        <v>7</v>
      </c>
    </row>
    <row r="761" ht="36" customHeight="true" spans="1:8">
      <c r="A761" s="430">
        <v>2110303</v>
      </c>
      <c r="B761" s="297" t="s">
        <v>663</v>
      </c>
      <c r="C761" s="431">
        <v>0</v>
      </c>
      <c r="D761" s="431">
        <v>0</v>
      </c>
      <c r="E761" s="307" t="str">
        <f t="shared" si="91"/>
        <v/>
      </c>
      <c r="F761" s="279" t="str">
        <f t="shared" si="86"/>
        <v>否</v>
      </c>
      <c r="G761" s="158" t="str">
        <f t="shared" si="87"/>
        <v>项</v>
      </c>
      <c r="H761" s="158">
        <f t="shared" si="88"/>
        <v>7</v>
      </c>
    </row>
    <row r="762" ht="36" customHeight="true" spans="1:8">
      <c r="A762" s="430">
        <v>2110304</v>
      </c>
      <c r="B762" s="297" t="s">
        <v>664</v>
      </c>
      <c r="C762" s="431">
        <v>0</v>
      </c>
      <c r="D762" s="431">
        <v>0</v>
      </c>
      <c r="E762" s="307" t="str">
        <f t="shared" si="91"/>
        <v/>
      </c>
      <c r="F762" s="279" t="str">
        <f t="shared" si="86"/>
        <v>否</v>
      </c>
      <c r="G762" s="158" t="str">
        <f t="shared" si="87"/>
        <v>项</v>
      </c>
      <c r="H762" s="158">
        <f t="shared" si="88"/>
        <v>7</v>
      </c>
    </row>
    <row r="763" ht="36" customHeight="true" spans="1:8">
      <c r="A763" s="430">
        <v>2110305</v>
      </c>
      <c r="B763" s="297" t="s">
        <v>665</v>
      </c>
      <c r="C763" s="431">
        <v>0</v>
      </c>
      <c r="D763" s="431">
        <v>0</v>
      </c>
      <c r="E763" s="307" t="str">
        <f t="shared" si="91"/>
        <v/>
      </c>
      <c r="F763" s="279" t="str">
        <f t="shared" si="86"/>
        <v>否</v>
      </c>
      <c r="G763" s="158" t="str">
        <f t="shared" si="87"/>
        <v>项</v>
      </c>
      <c r="H763" s="158">
        <f t="shared" si="88"/>
        <v>7</v>
      </c>
    </row>
    <row r="764" ht="36" customHeight="true" spans="1:8">
      <c r="A764" s="430">
        <v>2110306</v>
      </c>
      <c r="B764" s="297" t="s">
        <v>666</v>
      </c>
      <c r="C764" s="431">
        <v>0</v>
      </c>
      <c r="D764" s="431">
        <v>0</v>
      </c>
      <c r="E764" s="307" t="str">
        <f t="shared" si="91"/>
        <v/>
      </c>
      <c r="F764" s="279" t="str">
        <f t="shared" si="86"/>
        <v>否</v>
      </c>
      <c r="G764" s="158" t="str">
        <f t="shared" si="87"/>
        <v>项</v>
      </c>
      <c r="H764" s="158">
        <f t="shared" si="88"/>
        <v>7</v>
      </c>
    </row>
    <row r="765" ht="36" customHeight="true" spans="1:8">
      <c r="A765" s="438">
        <v>2110307</v>
      </c>
      <c r="B765" s="297" t="s">
        <v>667</v>
      </c>
      <c r="C765" s="431">
        <v>0</v>
      </c>
      <c r="D765" s="431">
        <v>0</v>
      </c>
      <c r="E765" s="307" t="str">
        <f t="shared" si="91"/>
        <v/>
      </c>
      <c r="F765" s="279" t="str">
        <f t="shared" si="86"/>
        <v>否</v>
      </c>
      <c r="G765" s="158" t="str">
        <f t="shared" si="87"/>
        <v>项</v>
      </c>
      <c r="H765" s="158">
        <f t="shared" si="88"/>
        <v>7</v>
      </c>
    </row>
    <row r="766" ht="36" customHeight="true" spans="1:8">
      <c r="A766" s="430">
        <v>2110399</v>
      </c>
      <c r="B766" s="297" t="s">
        <v>668</v>
      </c>
      <c r="C766" s="431">
        <v>196</v>
      </c>
      <c r="D766" s="431">
        <v>219</v>
      </c>
      <c r="E766" s="307">
        <f t="shared" si="91"/>
        <v>0.117</v>
      </c>
      <c r="F766" s="279" t="str">
        <f t="shared" si="86"/>
        <v>是</v>
      </c>
      <c r="G766" s="158" t="str">
        <f t="shared" si="87"/>
        <v>项</v>
      </c>
      <c r="H766" s="158">
        <f t="shared" si="88"/>
        <v>7</v>
      </c>
    </row>
    <row r="767" ht="36" customHeight="true" spans="1:8">
      <c r="A767" s="428">
        <v>21104</v>
      </c>
      <c r="B767" s="295" t="s">
        <v>669</v>
      </c>
      <c r="C767" s="429">
        <v>184</v>
      </c>
      <c r="D767" s="429">
        <v>463</v>
      </c>
      <c r="E767" s="348">
        <f>IFERROR(D767/C767-1,"")</f>
        <v>1.516</v>
      </c>
      <c r="F767" s="279" t="str">
        <f t="shared" si="86"/>
        <v>是</v>
      </c>
      <c r="G767" s="158" t="str">
        <f t="shared" si="87"/>
        <v>款</v>
      </c>
      <c r="H767" s="158">
        <f t="shared" si="88"/>
        <v>5</v>
      </c>
    </row>
    <row r="768" ht="36" customHeight="true" spans="1:8">
      <c r="A768" s="430">
        <v>2110401</v>
      </c>
      <c r="B768" s="297" t="s">
        <v>670</v>
      </c>
      <c r="C768" s="431">
        <v>0</v>
      </c>
      <c r="D768" s="431">
        <v>0</v>
      </c>
      <c r="E768" s="307" t="str">
        <f>IF(C768&gt;0,D768/C768-1,IF(C768&lt;0,-(D768/C768-1),""))</f>
        <v/>
      </c>
      <c r="F768" s="279" t="str">
        <f t="shared" si="86"/>
        <v>否</v>
      </c>
      <c r="G768" s="158" t="str">
        <f t="shared" si="87"/>
        <v>项</v>
      </c>
      <c r="H768" s="158">
        <f t="shared" si="88"/>
        <v>7</v>
      </c>
    </row>
    <row r="769" ht="36" customHeight="true" spans="1:8">
      <c r="A769" s="430">
        <v>2110402</v>
      </c>
      <c r="B769" s="297" t="s">
        <v>671</v>
      </c>
      <c r="C769" s="431">
        <v>0</v>
      </c>
      <c r="D769" s="431">
        <v>0</v>
      </c>
      <c r="E769" s="307" t="str">
        <f>IF(C769&gt;0,D769/C769-1,IF(C769&lt;0,-(D769/C769-1),""))</f>
        <v/>
      </c>
      <c r="F769" s="279" t="str">
        <f t="shared" si="86"/>
        <v>否</v>
      </c>
      <c r="G769" s="158" t="str">
        <f t="shared" si="87"/>
        <v>项</v>
      </c>
      <c r="H769" s="158">
        <f t="shared" si="88"/>
        <v>7</v>
      </c>
    </row>
    <row r="770" ht="36" customHeight="true" spans="1:8">
      <c r="A770" s="430">
        <v>2110404</v>
      </c>
      <c r="B770" s="297" t="s">
        <v>672</v>
      </c>
      <c r="C770" s="431">
        <v>0</v>
      </c>
      <c r="D770" s="431">
        <v>0</v>
      </c>
      <c r="E770" s="307" t="str">
        <f>IF(C770&gt;0,D770/C770-1,IF(C770&lt;0,-(D770/C770-1),""))</f>
        <v/>
      </c>
      <c r="F770" s="279" t="str">
        <f t="shared" si="86"/>
        <v>否</v>
      </c>
      <c r="G770" s="158" t="str">
        <f t="shared" si="87"/>
        <v>项</v>
      </c>
      <c r="H770" s="158">
        <f t="shared" si="88"/>
        <v>7</v>
      </c>
    </row>
    <row r="771" ht="36" customHeight="true" spans="1:8">
      <c r="A771" s="430">
        <v>2110499</v>
      </c>
      <c r="B771" s="297" t="s">
        <v>673</v>
      </c>
      <c r="C771" s="431">
        <v>184</v>
      </c>
      <c r="D771" s="431">
        <v>331</v>
      </c>
      <c r="E771" s="307">
        <f>IF(C771&gt;0,D771/C771-1,IF(C771&lt;0,-(D771/C771-1),""))</f>
        <v>0.799</v>
      </c>
      <c r="F771" s="279" t="str">
        <f t="shared" si="86"/>
        <v>是</v>
      </c>
      <c r="G771" s="158" t="str">
        <f t="shared" si="87"/>
        <v>项</v>
      </c>
      <c r="H771" s="158">
        <f t="shared" si="88"/>
        <v>7</v>
      </c>
    </row>
    <row r="772" ht="36" customHeight="true" spans="1:8">
      <c r="A772" s="428">
        <v>21105</v>
      </c>
      <c r="B772" s="295" t="s">
        <v>674</v>
      </c>
      <c r="C772" s="429">
        <v>0</v>
      </c>
      <c r="D772" s="429">
        <v>0</v>
      </c>
      <c r="E772" s="348" t="str">
        <f>IFERROR(D772/C772-1,"")</f>
        <v/>
      </c>
      <c r="F772" s="279" t="str">
        <f t="shared" ref="F772:F835" si="92">IF(LEN(A772)=3,"是",IF(B772&lt;&gt;"",IF(SUM(C772:D772)&lt;&gt;0,"是","否"),"是"))</f>
        <v>否</v>
      </c>
      <c r="G772" s="158" t="str">
        <f t="shared" ref="G772:G835" si="93">IF(LEN(A772)=3,"类",IF(LEN(A772)=5,"款","项"))</f>
        <v>款</v>
      </c>
      <c r="H772" s="158">
        <f t="shared" si="88"/>
        <v>5</v>
      </c>
    </row>
    <row r="773" ht="36" customHeight="true" spans="1:8">
      <c r="A773" s="430">
        <v>2110501</v>
      </c>
      <c r="B773" s="297" t="s">
        <v>675</v>
      </c>
      <c r="C773" s="431">
        <v>0</v>
      </c>
      <c r="D773" s="431">
        <v>0</v>
      </c>
      <c r="E773" s="307" t="str">
        <f t="shared" ref="E773:E778" si="94">IF(C773&gt;0,D773/C773-1,IF(C773&lt;0,-(D773/C773-1),""))</f>
        <v/>
      </c>
      <c r="F773" s="279" t="str">
        <f t="shared" si="92"/>
        <v>否</v>
      </c>
      <c r="G773" s="158" t="str">
        <f t="shared" si="93"/>
        <v>项</v>
      </c>
      <c r="H773" s="158">
        <f t="shared" ref="H773:H836" si="95">LEN(A773)</f>
        <v>7</v>
      </c>
    </row>
    <row r="774" ht="36" customHeight="true" spans="1:8">
      <c r="A774" s="430">
        <v>2110502</v>
      </c>
      <c r="B774" s="297" t="s">
        <v>676</v>
      </c>
      <c r="C774" s="431">
        <v>0</v>
      </c>
      <c r="D774" s="431">
        <v>0</v>
      </c>
      <c r="E774" s="307" t="str">
        <f t="shared" si="94"/>
        <v/>
      </c>
      <c r="F774" s="279" t="str">
        <f t="shared" si="92"/>
        <v>否</v>
      </c>
      <c r="G774" s="158" t="str">
        <f t="shared" si="93"/>
        <v>项</v>
      </c>
      <c r="H774" s="158">
        <f t="shared" si="95"/>
        <v>7</v>
      </c>
    </row>
    <row r="775" ht="36" customHeight="true" spans="1:8">
      <c r="A775" s="430">
        <v>2110503</v>
      </c>
      <c r="B775" s="297" t="s">
        <v>677</v>
      </c>
      <c r="C775" s="431">
        <v>0</v>
      </c>
      <c r="D775" s="431">
        <v>0</v>
      </c>
      <c r="E775" s="307" t="str">
        <f t="shared" si="94"/>
        <v/>
      </c>
      <c r="F775" s="279" t="str">
        <f t="shared" si="92"/>
        <v>否</v>
      </c>
      <c r="G775" s="158" t="str">
        <f t="shared" si="93"/>
        <v>项</v>
      </c>
      <c r="H775" s="158">
        <f t="shared" si="95"/>
        <v>7</v>
      </c>
    </row>
    <row r="776" ht="36" customHeight="true" spans="1:8">
      <c r="A776" s="430">
        <v>2110506</v>
      </c>
      <c r="B776" s="297" t="s">
        <v>678</v>
      </c>
      <c r="C776" s="431">
        <v>0</v>
      </c>
      <c r="D776" s="431">
        <v>0</v>
      </c>
      <c r="E776" s="307" t="str">
        <f t="shared" si="94"/>
        <v/>
      </c>
      <c r="F776" s="279" t="str">
        <f t="shared" si="92"/>
        <v>否</v>
      </c>
      <c r="G776" s="158" t="str">
        <f t="shared" si="93"/>
        <v>项</v>
      </c>
      <c r="H776" s="158">
        <f t="shared" si="95"/>
        <v>7</v>
      </c>
    </row>
    <row r="777" ht="36" customHeight="true" spans="1:8">
      <c r="A777" s="430">
        <v>2110507</v>
      </c>
      <c r="B777" s="297" t="s">
        <v>679</v>
      </c>
      <c r="C777" s="431">
        <v>0</v>
      </c>
      <c r="D777" s="431">
        <v>0</v>
      </c>
      <c r="E777" s="307" t="str">
        <f t="shared" si="94"/>
        <v/>
      </c>
      <c r="F777" s="279" t="str">
        <f t="shared" si="92"/>
        <v>否</v>
      </c>
      <c r="G777" s="158" t="str">
        <f t="shared" si="93"/>
        <v>项</v>
      </c>
      <c r="H777" s="158">
        <f t="shared" si="95"/>
        <v>7</v>
      </c>
    </row>
    <row r="778" ht="36" customHeight="true" spans="1:8">
      <c r="A778" s="430">
        <v>2110599</v>
      </c>
      <c r="B778" s="297" t="s">
        <v>680</v>
      </c>
      <c r="C778" s="431">
        <v>0</v>
      </c>
      <c r="D778" s="431">
        <v>0</v>
      </c>
      <c r="E778" s="307" t="str">
        <f t="shared" si="94"/>
        <v/>
      </c>
      <c r="F778" s="279" t="str">
        <f t="shared" si="92"/>
        <v>否</v>
      </c>
      <c r="G778" s="158" t="str">
        <f t="shared" si="93"/>
        <v>项</v>
      </c>
      <c r="H778" s="158">
        <f t="shared" si="95"/>
        <v>7</v>
      </c>
    </row>
    <row r="779" ht="36" customHeight="true" spans="1:8">
      <c r="A779" s="428">
        <v>21106</v>
      </c>
      <c r="B779" s="295" t="s">
        <v>681</v>
      </c>
      <c r="C779" s="429">
        <v>0</v>
      </c>
      <c r="D779" s="429">
        <v>0</v>
      </c>
      <c r="E779" s="348" t="str">
        <f>IFERROR(D779/C779-1,"")</f>
        <v/>
      </c>
      <c r="F779" s="279" t="str">
        <f t="shared" si="92"/>
        <v>否</v>
      </c>
      <c r="G779" s="158" t="str">
        <f t="shared" si="93"/>
        <v>款</v>
      </c>
      <c r="H779" s="158">
        <f t="shared" si="95"/>
        <v>5</v>
      </c>
    </row>
    <row r="780" ht="36" customHeight="true" spans="1:8">
      <c r="A780" s="430">
        <v>2110602</v>
      </c>
      <c r="B780" s="297" t="s">
        <v>682</v>
      </c>
      <c r="C780" s="431">
        <v>0</v>
      </c>
      <c r="D780" s="431">
        <v>0</v>
      </c>
      <c r="E780" s="307" t="str">
        <f>IF(C780&gt;0,D780/C780-1,IF(C780&lt;0,-(D780/C780-1),""))</f>
        <v/>
      </c>
      <c r="F780" s="279" t="str">
        <f t="shared" si="92"/>
        <v>否</v>
      </c>
      <c r="G780" s="158" t="str">
        <f t="shared" si="93"/>
        <v>项</v>
      </c>
      <c r="H780" s="158">
        <f t="shared" si="95"/>
        <v>7</v>
      </c>
    </row>
    <row r="781" ht="36" customHeight="true" spans="1:8">
      <c r="A781" s="430">
        <v>2110603</v>
      </c>
      <c r="B781" s="297" t="s">
        <v>683</v>
      </c>
      <c r="C781" s="431">
        <v>0</v>
      </c>
      <c r="D781" s="431">
        <v>0</v>
      </c>
      <c r="E781" s="307" t="str">
        <f>IF(C781&gt;0,D781/C781-1,IF(C781&lt;0,-(D781/C781-1),""))</f>
        <v/>
      </c>
      <c r="F781" s="279" t="str">
        <f t="shared" si="92"/>
        <v>否</v>
      </c>
      <c r="G781" s="158" t="str">
        <f t="shared" si="93"/>
        <v>项</v>
      </c>
      <c r="H781" s="158">
        <f t="shared" si="95"/>
        <v>7</v>
      </c>
    </row>
    <row r="782" ht="36" customHeight="true" spans="1:8">
      <c r="A782" s="430">
        <v>2110604</v>
      </c>
      <c r="B782" s="297" t="s">
        <v>684</v>
      </c>
      <c r="C782" s="431">
        <v>0</v>
      </c>
      <c r="D782" s="431">
        <v>0</v>
      </c>
      <c r="E782" s="307" t="str">
        <f>IF(C782&gt;0,D782/C782-1,IF(C782&lt;0,-(D782/C782-1),""))</f>
        <v/>
      </c>
      <c r="F782" s="279" t="str">
        <f t="shared" si="92"/>
        <v>否</v>
      </c>
      <c r="G782" s="158" t="str">
        <f t="shared" si="93"/>
        <v>项</v>
      </c>
      <c r="H782" s="158">
        <f t="shared" si="95"/>
        <v>7</v>
      </c>
    </row>
    <row r="783" ht="36" customHeight="true" spans="1:8">
      <c r="A783" s="430">
        <v>2110605</v>
      </c>
      <c r="B783" s="297" t="s">
        <v>685</v>
      </c>
      <c r="C783" s="431">
        <v>0</v>
      </c>
      <c r="D783" s="431">
        <v>0</v>
      </c>
      <c r="E783" s="307" t="str">
        <f>IF(C783&gt;0,D783/C783-1,IF(C783&lt;0,-(D783/C783-1),""))</f>
        <v/>
      </c>
      <c r="F783" s="279" t="str">
        <f t="shared" si="92"/>
        <v>否</v>
      </c>
      <c r="G783" s="158" t="str">
        <f t="shared" si="93"/>
        <v>项</v>
      </c>
      <c r="H783" s="158">
        <f t="shared" si="95"/>
        <v>7</v>
      </c>
    </row>
    <row r="784" ht="36" customHeight="true" spans="1:8">
      <c r="A784" s="430">
        <v>2110699</v>
      </c>
      <c r="B784" s="297" t="s">
        <v>686</v>
      </c>
      <c r="C784" s="431">
        <v>0</v>
      </c>
      <c r="D784" s="431">
        <v>0</v>
      </c>
      <c r="E784" s="307" t="str">
        <f>IF(C784&gt;0,D784/C784-1,IF(C784&lt;0,-(D784/C784-1),""))</f>
        <v/>
      </c>
      <c r="F784" s="279" t="str">
        <f t="shared" si="92"/>
        <v>否</v>
      </c>
      <c r="G784" s="158" t="str">
        <f t="shared" si="93"/>
        <v>项</v>
      </c>
      <c r="H784" s="158">
        <f t="shared" si="95"/>
        <v>7</v>
      </c>
    </row>
    <row r="785" ht="36" customHeight="true" spans="1:8">
      <c r="A785" s="428">
        <v>21107</v>
      </c>
      <c r="B785" s="295" t="s">
        <v>687</v>
      </c>
      <c r="C785" s="429">
        <v>0</v>
      </c>
      <c r="D785" s="429">
        <v>0</v>
      </c>
      <c r="E785" s="348" t="str">
        <f>IFERROR(D785/C785-1,"")</f>
        <v/>
      </c>
      <c r="F785" s="279" t="str">
        <f t="shared" si="92"/>
        <v>否</v>
      </c>
      <c r="G785" s="158" t="str">
        <f t="shared" si="93"/>
        <v>款</v>
      </c>
      <c r="H785" s="158">
        <f t="shared" si="95"/>
        <v>5</v>
      </c>
    </row>
    <row r="786" ht="36" customHeight="true" spans="1:8">
      <c r="A786" s="430">
        <v>2110704</v>
      </c>
      <c r="B786" s="297" t="s">
        <v>688</v>
      </c>
      <c r="C786" s="431">
        <v>0</v>
      </c>
      <c r="D786" s="431">
        <v>0</v>
      </c>
      <c r="E786" s="307" t="str">
        <f>IF(C786&gt;0,D786/C786-1,IF(C786&lt;0,-(D786/C786-1),""))</f>
        <v/>
      </c>
      <c r="F786" s="279" t="str">
        <f t="shared" si="92"/>
        <v>否</v>
      </c>
      <c r="G786" s="158" t="str">
        <f t="shared" si="93"/>
        <v>项</v>
      </c>
      <c r="H786" s="158">
        <f t="shared" si="95"/>
        <v>7</v>
      </c>
    </row>
    <row r="787" ht="36" customHeight="true" spans="1:8">
      <c r="A787" s="430">
        <v>2110799</v>
      </c>
      <c r="B787" s="297" t="s">
        <v>689</v>
      </c>
      <c r="C787" s="431">
        <v>0</v>
      </c>
      <c r="D787" s="431">
        <v>0</v>
      </c>
      <c r="E787" s="307" t="str">
        <f>IF(C787&gt;0,D787/C787-1,IF(C787&lt;0,-(D787/C787-1),""))</f>
        <v/>
      </c>
      <c r="F787" s="279" t="str">
        <f t="shared" si="92"/>
        <v>否</v>
      </c>
      <c r="G787" s="158" t="str">
        <f t="shared" si="93"/>
        <v>项</v>
      </c>
      <c r="H787" s="158">
        <f t="shared" si="95"/>
        <v>7</v>
      </c>
    </row>
    <row r="788" ht="36" customHeight="true" spans="1:8">
      <c r="A788" s="428">
        <v>21108</v>
      </c>
      <c r="B788" s="295" t="s">
        <v>690</v>
      </c>
      <c r="C788" s="429">
        <v>0</v>
      </c>
      <c r="D788" s="429">
        <v>0</v>
      </c>
      <c r="E788" s="348" t="str">
        <f>IFERROR(D788/C788-1,"")</f>
        <v/>
      </c>
      <c r="F788" s="279" t="str">
        <f t="shared" si="92"/>
        <v>否</v>
      </c>
      <c r="G788" s="158" t="str">
        <f t="shared" si="93"/>
        <v>款</v>
      </c>
      <c r="H788" s="158">
        <f t="shared" si="95"/>
        <v>5</v>
      </c>
    </row>
    <row r="789" ht="36" customHeight="true" spans="1:8">
      <c r="A789" s="430">
        <v>2110804</v>
      </c>
      <c r="B789" s="297" t="s">
        <v>691</v>
      </c>
      <c r="C789" s="431">
        <v>0</v>
      </c>
      <c r="D789" s="431">
        <v>0</v>
      </c>
      <c r="E789" s="307" t="str">
        <f>IF(C789&gt;0,D789/C789-1,IF(C789&lt;0,-(D789/C789-1),""))</f>
        <v/>
      </c>
      <c r="F789" s="279" t="str">
        <f t="shared" si="92"/>
        <v>否</v>
      </c>
      <c r="G789" s="158" t="str">
        <f t="shared" si="93"/>
        <v>项</v>
      </c>
      <c r="H789" s="158">
        <f t="shared" si="95"/>
        <v>7</v>
      </c>
    </row>
    <row r="790" ht="36" customHeight="true" spans="1:8">
      <c r="A790" s="430">
        <v>2110899</v>
      </c>
      <c r="B790" s="297" t="s">
        <v>692</v>
      </c>
      <c r="C790" s="431">
        <v>0</v>
      </c>
      <c r="D790" s="431">
        <v>0</v>
      </c>
      <c r="E790" s="307" t="str">
        <f>IF(C790&gt;0,D790/C790-1,IF(C790&lt;0,-(D790/C790-1),""))</f>
        <v/>
      </c>
      <c r="F790" s="279" t="str">
        <f t="shared" si="92"/>
        <v>否</v>
      </c>
      <c r="G790" s="158" t="str">
        <f t="shared" si="93"/>
        <v>项</v>
      </c>
      <c r="H790" s="158">
        <f t="shared" si="95"/>
        <v>7</v>
      </c>
    </row>
    <row r="791" ht="36" customHeight="true" spans="1:8">
      <c r="A791" s="428">
        <v>21109</v>
      </c>
      <c r="B791" s="295" t="s">
        <v>693</v>
      </c>
      <c r="C791" s="429">
        <v>0</v>
      </c>
      <c r="D791" s="429">
        <v>0</v>
      </c>
      <c r="E791" s="348" t="str">
        <f>IFERROR(D791/C791-1,"")</f>
        <v/>
      </c>
      <c r="F791" s="279" t="str">
        <f t="shared" si="92"/>
        <v>否</v>
      </c>
      <c r="G791" s="158" t="str">
        <f t="shared" si="93"/>
        <v>款</v>
      </c>
      <c r="H791" s="158">
        <f t="shared" si="95"/>
        <v>5</v>
      </c>
    </row>
    <row r="792" ht="36" customHeight="true" spans="1:8">
      <c r="A792" s="434">
        <v>2110901</v>
      </c>
      <c r="B792" s="443" t="s">
        <v>694</v>
      </c>
      <c r="C792" s="431">
        <v>0</v>
      </c>
      <c r="D792" s="431">
        <v>0</v>
      </c>
      <c r="E792" s="307" t="str">
        <f>IF(C792&gt;0,D792/C792-1,IF(C792&lt;0,-(D792/C792-1),""))</f>
        <v/>
      </c>
      <c r="F792" s="279" t="str">
        <f t="shared" si="92"/>
        <v>否</v>
      </c>
      <c r="G792" s="158" t="str">
        <f t="shared" si="93"/>
        <v>项</v>
      </c>
      <c r="H792" s="158">
        <f t="shared" si="95"/>
        <v>7</v>
      </c>
    </row>
    <row r="793" ht="36" customHeight="true" spans="1:8">
      <c r="A793" s="428">
        <v>21110</v>
      </c>
      <c r="B793" s="295" t="s">
        <v>695</v>
      </c>
      <c r="C793" s="429">
        <v>0</v>
      </c>
      <c r="D793" s="429">
        <v>0</v>
      </c>
      <c r="E793" s="348" t="str">
        <f>IFERROR(D793/C793-1,"")</f>
        <v/>
      </c>
      <c r="F793" s="279" t="str">
        <f t="shared" si="92"/>
        <v>否</v>
      </c>
      <c r="G793" s="158" t="str">
        <f t="shared" si="93"/>
        <v>款</v>
      </c>
      <c r="H793" s="158">
        <f t="shared" si="95"/>
        <v>5</v>
      </c>
    </row>
    <row r="794" ht="36" customHeight="true" spans="1:8">
      <c r="A794" s="434">
        <v>2111001</v>
      </c>
      <c r="B794" s="443" t="s">
        <v>696</v>
      </c>
      <c r="C794" s="431">
        <v>0</v>
      </c>
      <c r="D794" s="431">
        <v>0</v>
      </c>
      <c r="E794" s="307" t="str">
        <f>IF(C794&gt;0,D794/C794-1,IF(C794&lt;0,-(D794/C794-1),""))</f>
        <v/>
      </c>
      <c r="F794" s="279" t="str">
        <f t="shared" si="92"/>
        <v>否</v>
      </c>
      <c r="G794" s="158" t="str">
        <f t="shared" si="93"/>
        <v>项</v>
      </c>
      <c r="H794" s="158">
        <f t="shared" si="95"/>
        <v>7</v>
      </c>
    </row>
    <row r="795" ht="36" customHeight="true" spans="1:8">
      <c r="A795" s="428">
        <v>21111</v>
      </c>
      <c r="B795" s="295" t="s">
        <v>697</v>
      </c>
      <c r="C795" s="429">
        <v>1657</v>
      </c>
      <c r="D795" s="429">
        <v>2512</v>
      </c>
      <c r="E795" s="348">
        <f>IFERROR(D795/C795-1,"")</f>
        <v>0.516</v>
      </c>
      <c r="F795" s="279" t="str">
        <f t="shared" si="92"/>
        <v>是</v>
      </c>
      <c r="G795" s="158" t="str">
        <f t="shared" si="93"/>
        <v>款</v>
      </c>
      <c r="H795" s="158">
        <f t="shared" si="95"/>
        <v>5</v>
      </c>
    </row>
    <row r="796" ht="36" customHeight="true" spans="1:8">
      <c r="A796" s="430">
        <v>2111101</v>
      </c>
      <c r="B796" s="297" t="s">
        <v>698</v>
      </c>
      <c r="C796" s="431">
        <v>1036</v>
      </c>
      <c r="D796" s="431">
        <v>1110</v>
      </c>
      <c r="E796" s="307">
        <f>IF(C796&gt;0,D796/C796-1,IF(C796&lt;0,-(D796/C796-1),""))</f>
        <v>0.071</v>
      </c>
      <c r="F796" s="279" t="str">
        <f t="shared" si="92"/>
        <v>是</v>
      </c>
      <c r="G796" s="158" t="str">
        <f t="shared" si="93"/>
        <v>项</v>
      </c>
      <c r="H796" s="158">
        <f t="shared" si="95"/>
        <v>7</v>
      </c>
    </row>
    <row r="797" ht="36" customHeight="true" spans="1:8">
      <c r="A797" s="430">
        <v>2111102</v>
      </c>
      <c r="B797" s="297" t="s">
        <v>699</v>
      </c>
      <c r="C797" s="431">
        <v>621</v>
      </c>
      <c r="D797" s="431">
        <v>1402</v>
      </c>
      <c r="E797" s="307">
        <f>IF(C797&gt;0,D797/C797-1,IF(C797&lt;0,-(D797/C797-1),""))</f>
        <v>1.258</v>
      </c>
      <c r="F797" s="279" t="str">
        <f t="shared" si="92"/>
        <v>是</v>
      </c>
      <c r="G797" s="158" t="str">
        <f t="shared" si="93"/>
        <v>项</v>
      </c>
      <c r="H797" s="158">
        <f t="shared" si="95"/>
        <v>7</v>
      </c>
    </row>
    <row r="798" ht="36" customHeight="true" spans="1:8">
      <c r="A798" s="430">
        <v>2111103</v>
      </c>
      <c r="B798" s="297" t="s">
        <v>700</v>
      </c>
      <c r="C798" s="431">
        <v>0</v>
      </c>
      <c r="D798" s="431">
        <v>0</v>
      </c>
      <c r="E798" s="307" t="str">
        <f>IF(C798&gt;0,D798/C798-1,IF(C798&lt;0,-(D798/C798-1),""))</f>
        <v/>
      </c>
      <c r="F798" s="279" t="str">
        <f t="shared" si="92"/>
        <v>否</v>
      </c>
      <c r="G798" s="158" t="str">
        <f t="shared" si="93"/>
        <v>项</v>
      </c>
      <c r="H798" s="158">
        <f t="shared" si="95"/>
        <v>7</v>
      </c>
    </row>
    <row r="799" ht="36" customHeight="true" spans="1:8">
      <c r="A799" s="430">
        <v>2111104</v>
      </c>
      <c r="B799" s="297" t="s">
        <v>701</v>
      </c>
      <c r="C799" s="431">
        <v>0</v>
      </c>
      <c r="D799" s="431">
        <v>0</v>
      </c>
      <c r="E799" s="307" t="str">
        <f>IF(C799&gt;0,D799/C799-1,IF(C799&lt;0,-(D799/C799-1),""))</f>
        <v/>
      </c>
      <c r="F799" s="279" t="str">
        <f t="shared" si="92"/>
        <v>否</v>
      </c>
      <c r="G799" s="158" t="str">
        <f t="shared" si="93"/>
        <v>项</v>
      </c>
      <c r="H799" s="158">
        <f t="shared" si="95"/>
        <v>7</v>
      </c>
    </row>
    <row r="800" ht="36" customHeight="true" spans="1:8">
      <c r="A800" s="430">
        <v>2111199</v>
      </c>
      <c r="B800" s="297" t="s">
        <v>702</v>
      </c>
      <c r="C800" s="431">
        <v>0</v>
      </c>
      <c r="D800" s="431">
        <v>0</v>
      </c>
      <c r="E800" s="307" t="str">
        <f>IF(C800&gt;0,D800/C800-1,IF(C800&lt;0,-(D800/C800-1),""))</f>
        <v/>
      </c>
      <c r="F800" s="279" t="str">
        <f t="shared" si="92"/>
        <v>否</v>
      </c>
      <c r="G800" s="158" t="str">
        <f t="shared" si="93"/>
        <v>项</v>
      </c>
      <c r="H800" s="158">
        <f t="shared" si="95"/>
        <v>7</v>
      </c>
    </row>
    <row r="801" ht="36" customHeight="true" spans="1:8">
      <c r="A801" s="428">
        <v>21112</v>
      </c>
      <c r="B801" s="295" t="s">
        <v>703</v>
      </c>
      <c r="C801" s="429">
        <v>0</v>
      </c>
      <c r="D801" s="429">
        <v>31</v>
      </c>
      <c r="E801" s="348" t="str">
        <f>IFERROR(D801/C801-1,"")</f>
        <v/>
      </c>
      <c r="F801" s="279" t="str">
        <f t="shared" si="92"/>
        <v>是</v>
      </c>
      <c r="G801" s="158" t="str">
        <f t="shared" si="93"/>
        <v>款</v>
      </c>
      <c r="H801" s="158">
        <f t="shared" si="95"/>
        <v>5</v>
      </c>
    </row>
    <row r="802" ht="36" customHeight="true" spans="1:8">
      <c r="A802" s="438">
        <v>2111201</v>
      </c>
      <c r="B802" s="297" t="s">
        <v>704</v>
      </c>
      <c r="C802" s="431">
        <v>0</v>
      </c>
      <c r="D802" s="431">
        <v>31</v>
      </c>
      <c r="E802" s="307" t="str">
        <f>IF(C802&gt;0,D802/C802-1,IF(C802&lt;0,-(D802/C802-1),""))</f>
        <v/>
      </c>
      <c r="F802" s="279" t="str">
        <f t="shared" si="92"/>
        <v>是</v>
      </c>
      <c r="G802" s="158" t="str">
        <f t="shared" si="93"/>
        <v>项</v>
      </c>
      <c r="H802" s="158">
        <f t="shared" si="95"/>
        <v>7</v>
      </c>
    </row>
    <row r="803" ht="36" customHeight="true" spans="1:8">
      <c r="A803" s="428">
        <v>21113</v>
      </c>
      <c r="B803" s="295" t="s">
        <v>705</v>
      </c>
      <c r="C803" s="429">
        <v>0</v>
      </c>
      <c r="D803" s="429">
        <v>0</v>
      </c>
      <c r="E803" s="348" t="str">
        <f>IFERROR(D803/C803-1,"")</f>
        <v/>
      </c>
      <c r="F803" s="279" t="str">
        <f t="shared" si="92"/>
        <v>否</v>
      </c>
      <c r="G803" s="158" t="str">
        <f t="shared" si="93"/>
        <v>款</v>
      </c>
      <c r="H803" s="158">
        <f t="shared" si="95"/>
        <v>5</v>
      </c>
    </row>
    <row r="804" ht="36" customHeight="true" spans="1:8">
      <c r="A804" s="438">
        <v>2111301</v>
      </c>
      <c r="B804" s="297" t="s">
        <v>706</v>
      </c>
      <c r="C804" s="431">
        <v>0</v>
      </c>
      <c r="D804" s="431">
        <v>0</v>
      </c>
      <c r="E804" s="307" t="str">
        <f>IF(C804&gt;0,D804/C804-1,IF(C804&lt;0,-(D804/C804-1),""))</f>
        <v/>
      </c>
      <c r="F804" s="279" t="str">
        <f t="shared" si="92"/>
        <v>否</v>
      </c>
      <c r="G804" s="158" t="str">
        <f t="shared" si="93"/>
        <v>项</v>
      </c>
      <c r="H804" s="158">
        <f t="shared" si="95"/>
        <v>7</v>
      </c>
    </row>
    <row r="805" ht="36" customHeight="true" spans="1:8">
      <c r="A805" s="428">
        <v>21114</v>
      </c>
      <c r="B805" s="295" t="s">
        <v>707</v>
      </c>
      <c r="C805" s="429">
        <v>0</v>
      </c>
      <c r="D805" s="429">
        <v>0</v>
      </c>
      <c r="E805" s="348" t="str">
        <f>IFERROR(D805/C805-1,"")</f>
        <v/>
      </c>
      <c r="F805" s="279" t="str">
        <f t="shared" si="92"/>
        <v>否</v>
      </c>
      <c r="G805" s="158" t="str">
        <f t="shared" si="93"/>
        <v>款</v>
      </c>
      <c r="H805" s="158">
        <f t="shared" si="95"/>
        <v>5</v>
      </c>
    </row>
    <row r="806" ht="36" customHeight="true" spans="1:8">
      <c r="A806" s="430">
        <v>2111401</v>
      </c>
      <c r="B806" s="297" t="s">
        <v>114</v>
      </c>
      <c r="C806" s="431">
        <v>0</v>
      </c>
      <c r="D806" s="431">
        <v>0</v>
      </c>
      <c r="E806" s="307" t="str">
        <f t="shared" ref="E806:E819" si="96">IF(C806&gt;0,D806/C806-1,IF(C806&lt;0,-(D806/C806-1),""))</f>
        <v/>
      </c>
      <c r="F806" s="279" t="str">
        <f t="shared" si="92"/>
        <v>否</v>
      </c>
      <c r="G806" s="158" t="str">
        <f t="shared" si="93"/>
        <v>项</v>
      </c>
      <c r="H806" s="158">
        <f t="shared" si="95"/>
        <v>7</v>
      </c>
    </row>
    <row r="807" ht="36" customHeight="true" spans="1:8">
      <c r="A807" s="430">
        <v>2111402</v>
      </c>
      <c r="B807" s="297" t="s">
        <v>115</v>
      </c>
      <c r="C807" s="431">
        <v>0</v>
      </c>
      <c r="D807" s="431">
        <v>0</v>
      </c>
      <c r="E807" s="307" t="str">
        <f t="shared" si="96"/>
        <v/>
      </c>
      <c r="F807" s="279" t="str">
        <f t="shared" si="92"/>
        <v>否</v>
      </c>
      <c r="G807" s="158" t="str">
        <f t="shared" si="93"/>
        <v>项</v>
      </c>
      <c r="H807" s="158">
        <f t="shared" si="95"/>
        <v>7</v>
      </c>
    </row>
    <row r="808" ht="36" customHeight="true" spans="1:8">
      <c r="A808" s="430">
        <v>2111403</v>
      </c>
      <c r="B808" s="297" t="s">
        <v>116</v>
      </c>
      <c r="C808" s="431">
        <v>0</v>
      </c>
      <c r="D808" s="431">
        <v>0</v>
      </c>
      <c r="E808" s="307" t="str">
        <f t="shared" si="96"/>
        <v/>
      </c>
      <c r="F808" s="279" t="str">
        <f t="shared" si="92"/>
        <v>否</v>
      </c>
      <c r="G808" s="158" t="str">
        <f t="shared" si="93"/>
        <v>项</v>
      </c>
      <c r="H808" s="158">
        <f t="shared" si="95"/>
        <v>7</v>
      </c>
    </row>
    <row r="809" ht="36" customHeight="true" spans="1:8">
      <c r="A809" s="430">
        <v>2111404</v>
      </c>
      <c r="B809" s="297" t="s">
        <v>708</v>
      </c>
      <c r="C809" s="431">
        <v>0</v>
      </c>
      <c r="D809" s="431">
        <v>0</v>
      </c>
      <c r="E809" s="307" t="str">
        <f t="shared" si="96"/>
        <v/>
      </c>
      <c r="F809" s="279" t="str">
        <f t="shared" si="92"/>
        <v>否</v>
      </c>
      <c r="G809" s="158" t="str">
        <f t="shared" si="93"/>
        <v>项</v>
      </c>
      <c r="H809" s="158">
        <f t="shared" si="95"/>
        <v>7</v>
      </c>
    </row>
    <row r="810" ht="36" customHeight="true" spans="1:8">
      <c r="A810" s="430">
        <v>2111405</v>
      </c>
      <c r="B810" s="297" t="s">
        <v>709</v>
      </c>
      <c r="C810" s="431">
        <v>0</v>
      </c>
      <c r="D810" s="431">
        <v>0</v>
      </c>
      <c r="E810" s="307" t="str">
        <f t="shared" si="96"/>
        <v/>
      </c>
      <c r="F810" s="279" t="str">
        <f t="shared" si="92"/>
        <v>否</v>
      </c>
      <c r="G810" s="158" t="str">
        <f t="shared" si="93"/>
        <v>项</v>
      </c>
      <c r="H810" s="158">
        <f t="shared" si="95"/>
        <v>7</v>
      </c>
    </row>
    <row r="811" ht="36" customHeight="true" spans="1:8">
      <c r="A811" s="430">
        <v>2111406</v>
      </c>
      <c r="B811" s="297" t="s">
        <v>710</v>
      </c>
      <c r="C811" s="431">
        <v>0</v>
      </c>
      <c r="D811" s="431">
        <v>0</v>
      </c>
      <c r="E811" s="307" t="str">
        <f t="shared" si="96"/>
        <v/>
      </c>
      <c r="F811" s="279" t="str">
        <f t="shared" si="92"/>
        <v>否</v>
      </c>
      <c r="G811" s="158" t="str">
        <f t="shared" si="93"/>
        <v>项</v>
      </c>
      <c r="H811" s="158">
        <f t="shared" si="95"/>
        <v>7</v>
      </c>
    </row>
    <row r="812" ht="36" customHeight="true" spans="1:8">
      <c r="A812" s="430">
        <v>2111407</v>
      </c>
      <c r="B812" s="297" t="s">
        <v>711</v>
      </c>
      <c r="C812" s="431">
        <v>0</v>
      </c>
      <c r="D812" s="431">
        <v>0</v>
      </c>
      <c r="E812" s="307" t="str">
        <f t="shared" si="96"/>
        <v/>
      </c>
      <c r="F812" s="279" t="str">
        <f t="shared" si="92"/>
        <v>否</v>
      </c>
      <c r="G812" s="158" t="str">
        <f t="shared" si="93"/>
        <v>项</v>
      </c>
      <c r="H812" s="158">
        <f t="shared" si="95"/>
        <v>7</v>
      </c>
    </row>
    <row r="813" ht="36" customHeight="true" spans="1:8">
      <c r="A813" s="430">
        <v>2111408</v>
      </c>
      <c r="B813" s="297" t="s">
        <v>712</v>
      </c>
      <c r="C813" s="431">
        <v>0</v>
      </c>
      <c r="D813" s="431">
        <v>0</v>
      </c>
      <c r="E813" s="307" t="str">
        <f t="shared" si="96"/>
        <v/>
      </c>
      <c r="F813" s="279" t="str">
        <f t="shared" si="92"/>
        <v>否</v>
      </c>
      <c r="G813" s="158" t="str">
        <f t="shared" si="93"/>
        <v>项</v>
      </c>
      <c r="H813" s="158">
        <f t="shared" si="95"/>
        <v>7</v>
      </c>
    </row>
    <row r="814" ht="36" customHeight="true" spans="1:8">
      <c r="A814" s="430">
        <v>2111409</v>
      </c>
      <c r="B814" s="297" t="s">
        <v>713</v>
      </c>
      <c r="C814" s="431">
        <v>0</v>
      </c>
      <c r="D814" s="431">
        <v>0</v>
      </c>
      <c r="E814" s="307" t="str">
        <f t="shared" si="96"/>
        <v/>
      </c>
      <c r="F814" s="279" t="str">
        <f t="shared" si="92"/>
        <v>否</v>
      </c>
      <c r="G814" s="158" t="str">
        <f t="shared" si="93"/>
        <v>项</v>
      </c>
      <c r="H814" s="158">
        <f t="shared" si="95"/>
        <v>7</v>
      </c>
    </row>
    <row r="815" ht="36" customHeight="true" spans="1:8">
      <c r="A815" s="430">
        <v>2111410</v>
      </c>
      <c r="B815" s="297" t="s">
        <v>714</v>
      </c>
      <c r="C815" s="431">
        <v>0</v>
      </c>
      <c r="D815" s="431">
        <v>0</v>
      </c>
      <c r="E815" s="307" t="str">
        <f t="shared" si="96"/>
        <v/>
      </c>
      <c r="F815" s="279" t="str">
        <f t="shared" si="92"/>
        <v>否</v>
      </c>
      <c r="G815" s="158" t="str">
        <f t="shared" si="93"/>
        <v>项</v>
      </c>
      <c r="H815" s="158">
        <f t="shared" si="95"/>
        <v>7</v>
      </c>
    </row>
    <row r="816" ht="36" customHeight="true" spans="1:8">
      <c r="A816" s="430">
        <v>2111411</v>
      </c>
      <c r="B816" s="297" t="s">
        <v>155</v>
      </c>
      <c r="C816" s="431">
        <v>0</v>
      </c>
      <c r="D816" s="431">
        <v>0</v>
      </c>
      <c r="E816" s="307" t="str">
        <f t="shared" si="96"/>
        <v/>
      </c>
      <c r="F816" s="279" t="str">
        <f t="shared" si="92"/>
        <v>否</v>
      </c>
      <c r="G816" s="158" t="str">
        <f t="shared" si="93"/>
        <v>项</v>
      </c>
      <c r="H816" s="158">
        <f t="shared" si="95"/>
        <v>7</v>
      </c>
    </row>
    <row r="817" ht="36" customHeight="true" spans="1:8">
      <c r="A817" s="430">
        <v>2111413</v>
      </c>
      <c r="B817" s="297" t="s">
        <v>715</v>
      </c>
      <c r="C817" s="431">
        <v>0</v>
      </c>
      <c r="D817" s="431">
        <v>0</v>
      </c>
      <c r="E817" s="307" t="str">
        <f t="shared" si="96"/>
        <v/>
      </c>
      <c r="F817" s="279" t="str">
        <f t="shared" si="92"/>
        <v>否</v>
      </c>
      <c r="G817" s="158" t="str">
        <f t="shared" si="93"/>
        <v>项</v>
      </c>
      <c r="H817" s="158">
        <f t="shared" si="95"/>
        <v>7</v>
      </c>
    </row>
    <row r="818" ht="36" customHeight="true" spans="1:8">
      <c r="A818" s="430">
        <v>2111450</v>
      </c>
      <c r="B818" s="297" t="s">
        <v>123</v>
      </c>
      <c r="C818" s="431">
        <v>0</v>
      </c>
      <c r="D818" s="431">
        <v>0</v>
      </c>
      <c r="E818" s="307" t="str">
        <f t="shared" si="96"/>
        <v/>
      </c>
      <c r="F818" s="279" t="str">
        <f t="shared" si="92"/>
        <v>否</v>
      </c>
      <c r="G818" s="158" t="str">
        <f t="shared" si="93"/>
        <v>项</v>
      </c>
      <c r="H818" s="158">
        <f t="shared" si="95"/>
        <v>7</v>
      </c>
    </row>
    <row r="819" ht="36" customHeight="true" spans="1:8">
      <c r="A819" s="430">
        <v>2111499</v>
      </c>
      <c r="B819" s="297" t="s">
        <v>716</v>
      </c>
      <c r="C819" s="431">
        <v>0</v>
      </c>
      <c r="D819" s="431">
        <v>0</v>
      </c>
      <c r="E819" s="307" t="str">
        <f t="shared" si="96"/>
        <v/>
      </c>
      <c r="F819" s="279" t="str">
        <f t="shared" si="92"/>
        <v>否</v>
      </c>
      <c r="G819" s="158" t="str">
        <f t="shared" si="93"/>
        <v>项</v>
      </c>
      <c r="H819" s="158">
        <f t="shared" si="95"/>
        <v>7</v>
      </c>
    </row>
    <row r="820" ht="36" customHeight="true" spans="1:8">
      <c r="A820" s="428">
        <v>21199</v>
      </c>
      <c r="B820" s="295" t="s">
        <v>717</v>
      </c>
      <c r="C820" s="429">
        <v>75</v>
      </c>
      <c r="D820" s="429">
        <v>1032</v>
      </c>
      <c r="E820" s="348">
        <f>IFERROR(D820/C820-1,"")</f>
        <v>12.76</v>
      </c>
      <c r="F820" s="279" t="str">
        <f t="shared" si="92"/>
        <v>是</v>
      </c>
      <c r="G820" s="158" t="str">
        <f t="shared" si="93"/>
        <v>款</v>
      </c>
      <c r="H820" s="158">
        <f t="shared" si="95"/>
        <v>5</v>
      </c>
    </row>
    <row r="821" ht="36" customHeight="true" spans="1:8">
      <c r="A821" s="440">
        <v>2119999</v>
      </c>
      <c r="B821" s="447" t="s">
        <v>718</v>
      </c>
      <c r="C821" s="431">
        <v>75</v>
      </c>
      <c r="D821" s="431">
        <v>1032</v>
      </c>
      <c r="E821" s="307">
        <f>IF(C821&gt;0,D821/C821-1,IF(C821&lt;0,-(D821/C821-1),""))</f>
        <v>12.76</v>
      </c>
      <c r="F821" s="279" t="str">
        <f t="shared" si="92"/>
        <v>是</v>
      </c>
      <c r="G821" s="158" t="str">
        <f t="shared" si="93"/>
        <v>项</v>
      </c>
      <c r="H821" s="158">
        <f t="shared" si="95"/>
        <v>7</v>
      </c>
    </row>
    <row r="822" ht="36" customHeight="true" spans="1:8">
      <c r="A822" s="441" t="s">
        <v>719</v>
      </c>
      <c r="B822" s="442" t="s">
        <v>254</v>
      </c>
      <c r="C822" s="429" t="s">
        <v>108</v>
      </c>
      <c r="D822" s="429">
        <v>0</v>
      </c>
      <c r="E822" s="348" t="str">
        <f>IFERROR(D822/C822-1,"")</f>
        <v/>
      </c>
      <c r="F822" s="279" t="str">
        <f t="shared" si="92"/>
        <v>否</v>
      </c>
      <c r="G822" s="158" t="str">
        <f t="shared" si="93"/>
        <v>项</v>
      </c>
      <c r="H822" s="158">
        <f t="shared" si="95"/>
        <v>4</v>
      </c>
    </row>
    <row r="823" ht="36" customHeight="true" spans="1:8">
      <c r="A823" s="428">
        <v>212</v>
      </c>
      <c r="B823" s="295" t="s">
        <v>81</v>
      </c>
      <c r="C823" s="429">
        <v>9650</v>
      </c>
      <c r="D823" s="429">
        <v>6597</v>
      </c>
      <c r="E823" s="348">
        <f>IFERROR(D823/C823-1,"")</f>
        <v>-0.316</v>
      </c>
      <c r="F823" s="279" t="str">
        <f t="shared" si="92"/>
        <v>是</v>
      </c>
      <c r="G823" s="158" t="str">
        <f t="shared" si="93"/>
        <v>类</v>
      </c>
      <c r="H823" s="158">
        <f t="shared" si="95"/>
        <v>3</v>
      </c>
    </row>
    <row r="824" ht="36" customHeight="true" spans="1:8">
      <c r="A824" s="428">
        <v>21201</v>
      </c>
      <c r="B824" s="295" t="s">
        <v>720</v>
      </c>
      <c r="C824" s="429">
        <v>3122</v>
      </c>
      <c r="D824" s="429">
        <v>2778</v>
      </c>
      <c r="E824" s="348">
        <f>IFERROR(D824/C824-1,"")</f>
        <v>-0.11</v>
      </c>
      <c r="F824" s="279" t="str">
        <f t="shared" si="92"/>
        <v>是</v>
      </c>
      <c r="G824" s="158" t="str">
        <f t="shared" si="93"/>
        <v>款</v>
      </c>
      <c r="H824" s="158">
        <f t="shared" si="95"/>
        <v>5</v>
      </c>
    </row>
    <row r="825" ht="36" customHeight="true" spans="1:8">
      <c r="A825" s="430">
        <v>2120101</v>
      </c>
      <c r="B825" s="297" t="s">
        <v>114</v>
      </c>
      <c r="C825" s="431">
        <v>1470</v>
      </c>
      <c r="D825" s="431">
        <v>1415</v>
      </c>
      <c r="E825" s="307">
        <f t="shared" ref="E825:E834" si="97">IF(C825&gt;0,D825/C825-1,IF(C825&lt;0,-(D825/C825-1),""))</f>
        <v>-0.037</v>
      </c>
      <c r="F825" s="279" t="str">
        <f t="shared" si="92"/>
        <v>是</v>
      </c>
      <c r="G825" s="158" t="str">
        <f t="shared" si="93"/>
        <v>项</v>
      </c>
      <c r="H825" s="158">
        <f t="shared" si="95"/>
        <v>7</v>
      </c>
    </row>
    <row r="826" ht="36" customHeight="true" spans="1:8">
      <c r="A826" s="430">
        <v>2120102</v>
      </c>
      <c r="B826" s="297" t="s">
        <v>115</v>
      </c>
      <c r="C826" s="431">
        <v>24</v>
      </c>
      <c r="D826" s="431">
        <v>0</v>
      </c>
      <c r="E826" s="307">
        <f t="shared" si="97"/>
        <v>-1</v>
      </c>
      <c r="F826" s="279" t="str">
        <f t="shared" si="92"/>
        <v>是</v>
      </c>
      <c r="G826" s="158" t="str">
        <f t="shared" si="93"/>
        <v>项</v>
      </c>
      <c r="H826" s="158">
        <f t="shared" si="95"/>
        <v>7</v>
      </c>
    </row>
    <row r="827" ht="36" customHeight="true" spans="1:8">
      <c r="A827" s="430">
        <v>2120103</v>
      </c>
      <c r="B827" s="297" t="s">
        <v>116</v>
      </c>
      <c r="C827" s="431">
        <v>154</v>
      </c>
      <c r="D827" s="431">
        <v>155</v>
      </c>
      <c r="E827" s="307">
        <f t="shared" si="97"/>
        <v>0.006</v>
      </c>
      <c r="F827" s="279" t="str">
        <f t="shared" si="92"/>
        <v>是</v>
      </c>
      <c r="G827" s="158" t="str">
        <f t="shared" si="93"/>
        <v>项</v>
      </c>
      <c r="H827" s="158">
        <f t="shared" si="95"/>
        <v>7</v>
      </c>
    </row>
    <row r="828" ht="36" customHeight="true" spans="1:8">
      <c r="A828" s="430">
        <v>2120104</v>
      </c>
      <c r="B828" s="297" t="s">
        <v>721</v>
      </c>
      <c r="C828" s="431">
        <v>0</v>
      </c>
      <c r="D828" s="431">
        <v>0</v>
      </c>
      <c r="E828" s="307" t="str">
        <f t="shared" si="97"/>
        <v/>
      </c>
      <c r="F828" s="279" t="str">
        <f t="shared" si="92"/>
        <v>否</v>
      </c>
      <c r="G828" s="158" t="str">
        <f t="shared" si="93"/>
        <v>项</v>
      </c>
      <c r="H828" s="158">
        <f t="shared" si="95"/>
        <v>7</v>
      </c>
    </row>
    <row r="829" ht="36" customHeight="true" spans="1:8">
      <c r="A829" s="430">
        <v>2120105</v>
      </c>
      <c r="B829" s="297" t="s">
        <v>722</v>
      </c>
      <c r="C829" s="431">
        <v>0</v>
      </c>
      <c r="D829" s="431">
        <v>0</v>
      </c>
      <c r="E829" s="307" t="str">
        <f t="shared" si="97"/>
        <v/>
      </c>
      <c r="F829" s="279" t="str">
        <f t="shared" si="92"/>
        <v>否</v>
      </c>
      <c r="G829" s="158" t="str">
        <f t="shared" si="93"/>
        <v>项</v>
      </c>
      <c r="H829" s="158">
        <f t="shared" si="95"/>
        <v>7</v>
      </c>
    </row>
    <row r="830" ht="36" customHeight="true" spans="1:8">
      <c r="A830" s="430">
        <v>2120106</v>
      </c>
      <c r="B830" s="297" t="s">
        <v>723</v>
      </c>
      <c r="C830" s="431">
        <v>0</v>
      </c>
      <c r="D830" s="431">
        <v>0</v>
      </c>
      <c r="E830" s="307" t="str">
        <f t="shared" si="97"/>
        <v/>
      </c>
      <c r="F830" s="279" t="str">
        <f t="shared" si="92"/>
        <v>否</v>
      </c>
      <c r="G830" s="158" t="str">
        <f t="shared" si="93"/>
        <v>项</v>
      </c>
      <c r="H830" s="158">
        <f t="shared" si="95"/>
        <v>7</v>
      </c>
    </row>
    <row r="831" ht="36" customHeight="true" spans="1:8">
      <c r="A831" s="430">
        <v>2120107</v>
      </c>
      <c r="B831" s="297" t="s">
        <v>724</v>
      </c>
      <c r="C831" s="431">
        <v>0</v>
      </c>
      <c r="D831" s="431">
        <v>0</v>
      </c>
      <c r="E831" s="307" t="str">
        <f t="shared" si="97"/>
        <v/>
      </c>
      <c r="F831" s="279" t="str">
        <f t="shared" si="92"/>
        <v>否</v>
      </c>
      <c r="G831" s="158" t="str">
        <f t="shared" si="93"/>
        <v>项</v>
      </c>
      <c r="H831" s="158">
        <f t="shared" si="95"/>
        <v>7</v>
      </c>
    </row>
    <row r="832" ht="36" customHeight="true" spans="1:8">
      <c r="A832" s="430">
        <v>2120109</v>
      </c>
      <c r="B832" s="297" t="s">
        <v>725</v>
      </c>
      <c r="C832" s="431">
        <v>0</v>
      </c>
      <c r="D832" s="431">
        <v>0</v>
      </c>
      <c r="E832" s="307" t="str">
        <f t="shared" si="97"/>
        <v/>
      </c>
      <c r="F832" s="279" t="str">
        <f t="shared" si="92"/>
        <v>否</v>
      </c>
      <c r="G832" s="158" t="str">
        <f t="shared" si="93"/>
        <v>项</v>
      </c>
      <c r="H832" s="158">
        <f t="shared" si="95"/>
        <v>7</v>
      </c>
    </row>
    <row r="833" ht="36" customHeight="true" spans="1:8">
      <c r="A833" s="430">
        <v>2120110</v>
      </c>
      <c r="B833" s="297" t="s">
        <v>726</v>
      </c>
      <c r="C833" s="431">
        <v>0</v>
      </c>
      <c r="D833" s="431">
        <v>0</v>
      </c>
      <c r="E833" s="307" t="str">
        <f t="shared" si="97"/>
        <v/>
      </c>
      <c r="F833" s="279" t="str">
        <f t="shared" si="92"/>
        <v>否</v>
      </c>
      <c r="G833" s="158" t="str">
        <f t="shared" si="93"/>
        <v>项</v>
      </c>
      <c r="H833" s="158">
        <f t="shared" si="95"/>
        <v>7</v>
      </c>
    </row>
    <row r="834" ht="36" customHeight="true" spans="1:8">
      <c r="A834" s="430">
        <v>2120199</v>
      </c>
      <c r="B834" s="297" t="s">
        <v>727</v>
      </c>
      <c r="C834" s="431">
        <v>1474</v>
      </c>
      <c r="D834" s="431">
        <v>1208</v>
      </c>
      <c r="E834" s="307">
        <f t="shared" si="97"/>
        <v>-0.18</v>
      </c>
      <c r="F834" s="279" t="str">
        <f t="shared" si="92"/>
        <v>是</v>
      </c>
      <c r="G834" s="158" t="str">
        <f t="shared" si="93"/>
        <v>项</v>
      </c>
      <c r="H834" s="158">
        <f t="shared" si="95"/>
        <v>7</v>
      </c>
    </row>
    <row r="835" ht="36" customHeight="true" spans="1:8">
      <c r="A835" s="428">
        <v>21202</v>
      </c>
      <c r="B835" s="295" t="s">
        <v>728</v>
      </c>
      <c r="C835" s="429">
        <v>0</v>
      </c>
      <c r="D835" s="429">
        <v>200</v>
      </c>
      <c r="E835" s="348" t="str">
        <f>IFERROR(D835/C835-1,"")</f>
        <v/>
      </c>
      <c r="F835" s="279" t="str">
        <f t="shared" si="92"/>
        <v>是</v>
      </c>
      <c r="G835" s="158" t="str">
        <f t="shared" si="93"/>
        <v>款</v>
      </c>
      <c r="H835" s="158">
        <f t="shared" si="95"/>
        <v>5</v>
      </c>
    </row>
    <row r="836" ht="36" customHeight="true" spans="1:8">
      <c r="A836" s="434">
        <v>2120201</v>
      </c>
      <c r="B836" s="443" t="s">
        <v>729</v>
      </c>
      <c r="C836" s="431">
        <v>0</v>
      </c>
      <c r="D836" s="431">
        <v>200</v>
      </c>
      <c r="E836" s="307" t="str">
        <f>IF(C836&gt;0,D836/C836-1,IF(C836&lt;0,-(D836/C836-1),""))</f>
        <v/>
      </c>
      <c r="F836" s="279" t="str">
        <f t="shared" ref="F836:F899" si="98">IF(LEN(A836)=3,"是",IF(B836&lt;&gt;"",IF(SUM(C836:D836)&lt;&gt;0,"是","否"),"是"))</f>
        <v>是</v>
      </c>
      <c r="G836" s="158" t="str">
        <f t="shared" ref="G836:G899" si="99">IF(LEN(A836)=3,"类",IF(LEN(A836)=5,"款","项"))</f>
        <v>项</v>
      </c>
      <c r="H836" s="158">
        <f t="shared" si="95"/>
        <v>7</v>
      </c>
    </row>
    <row r="837" ht="36" customHeight="true" spans="1:8">
      <c r="A837" s="428">
        <v>21203</v>
      </c>
      <c r="B837" s="295" t="s">
        <v>730</v>
      </c>
      <c r="C837" s="429">
        <v>5829</v>
      </c>
      <c r="D837" s="429">
        <v>3068</v>
      </c>
      <c r="E837" s="348">
        <f>IFERROR(D837/C837-1,"")</f>
        <v>-0.474</v>
      </c>
      <c r="F837" s="279" t="str">
        <f t="shared" si="98"/>
        <v>是</v>
      </c>
      <c r="G837" s="158" t="str">
        <f t="shared" si="99"/>
        <v>款</v>
      </c>
      <c r="H837" s="158">
        <f t="shared" ref="H837:H900" si="100">LEN(A837)</f>
        <v>5</v>
      </c>
    </row>
    <row r="838" ht="36" customHeight="true" spans="1:8">
      <c r="A838" s="430">
        <v>2120303</v>
      </c>
      <c r="B838" s="297" t="s">
        <v>731</v>
      </c>
      <c r="C838" s="431">
        <v>0</v>
      </c>
      <c r="D838" s="431">
        <v>0</v>
      </c>
      <c r="E838" s="307" t="str">
        <f>IF(C838&gt;0,D838/C838-1,IF(C838&lt;0,-(D838/C838-1),""))</f>
        <v/>
      </c>
      <c r="F838" s="279" t="str">
        <f t="shared" si="98"/>
        <v>否</v>
      </c>
      <c r="G838" s="158" t="str">
        <f t="shared" si="99"/>
        <v>项</v>
      </c>
      <c r="H838" s="158">
        <f t="shared" si="100"/>
        <v>7</v>
      </c>
    </row>
    <row r="839" ht="36" customHeight="true" spans="1:8">
      <c r="A839" s="430">
        <v>2120399</v>
      </c>
      <c r="B839" s="297" t="s">
        <v>732</v>
      </c>
      <c r="C839" s="431">
        <v>5829</v>
      </c>
      <c r="D839" s="431">
        <v>3068</v>
      </c>
      <c r="E839" s="307">
        <f>IF(C839&gt;0,D839/C839-1,IF(C839&lt;0,-(D839/C839-1),""))</f>
        <v>-0.474</v>
      </c>
      <c r="F839" s="279" t="str">
        <f t="shared" si="98"/>
        <v>是</v>
      </c>
      <c r="G839" s="158" t="str">
        <f t="shared" si="99"/>
        <v>项</v>
      </c>
      <c r="H839" s="158">
        <f t="shared" si="100"/>
        <v>7</v>
      </c>
    </row>
    <row r="840" ht="36" customHeight="true" spans="1:8">
      <c r="A840" s="428">
        <v>21205</v>
      </c>
      <c r="B840" s="295" t="s">
        <v>733</v>
      </c>
      <c r="C840" s="429">
        <v>0</v>
      </c>
      <c r="D840" s="429">
        <v>0</v>
      </c>
      <c r="E840" s="348" t="str">
        <f>IFERROR(D840/C840-1,"")</f>
        <v/>
      </c>
      <c r="F840" s="279" t="str">
        <f t="shared" si="98"/>
        <v>否</v>
      </c>
      <c r="G840" s="158" t="str">
        <f t="shared" si="99"/>
        <v>款</v>
      </c>
      <c r="H840" s="158">
        <f t="shared" si="100"/>
        <v>5</v>
      </c>
    </row>
    <row r="841" ht="36" customHeight="true" spans="1:8">
      <c r="A841" s="434">
        <v>2120501</v>
      </c>
      <c r="B841" s="443" t="s">
        <v>734</v>
      </c>
      <c r="C841" s="431">
        <v>0</v>
      </c>
      <c r="D841" s="431">
        <v>0</v>
      </c>
      <c r="E841" s="307" t="str">
        <f>IF(C841&gt;0,D841/C841-1,IF(C841&lt;0,-(D841/C841-1),""))</f>
        <v/>
      </c>
      <c r="F841" s="279" t="str">
        <f t="shared" si="98"/>
        <v>否</v>
      </c>
      <c r="G841" s="158" t="str">
        <f t="shared" si="99"/>
        <v>项</v>
      </c>
      <c r="H841" s="158">
        <f t="shared" si="100"/>
        <v>7</v>
      </c>
    </row>
    <row r="842" ht="36" customHeight="true" spans="1:8">
      <c r="A842" s="428">
        <v>21206</v>
      </c>
      <c r="B842" s="295" t="s">
        <v>735</v>
      </c>
      <c r="C842" s="429">
        <v>518</v>
      </c>
      <c r="D842" s="429">
        <v>515</v>
      </c>
      <c r="E842" s="348">
        <f>IFERROR(D842/C842-1,"")</f>
        <v>-0.006</v>
      </c>
      <c r="F842" s="279" t="str">
        <f t="shared" si="98"/>
        <v>是</v>
      </c>
      <c r="G842" s="158" t="str">
        <f t="shared" si="99"/>
        <v>款</v>
      </c>
      <c r="H842" s="158">
        <f t="shared" si="100"/>
        <v>5</v>
      </c>
    </row>
    <row r="843" ht="36" customHeight="true" spans="1:8">
      <c r="A843" s="434">
        <v>2120601</v>
      </c>
      <c r="B843" s="443" t="s">
        <v>736</v>
      </c>
      <c r="C843" s="431">
        <v>518</v>
      </c>
      <c r="D843" s="431">
        <v>515</v>
      </c>
      <c r="E843" s="307">
        <f>IF(C843&gt;0,D843/C843-1,IF(C843&lt;0,-(D843/C843-1),""))</f>
        <v>-0.006</v>
      </c>
      <c r="F843" s="279" t="str">
        <f t="shared" si="98"/>
        <v>是</v>
      </c>
      <c r="G843" s="158" t="str">
        <f t="shared" si="99"/>
        <v>项</v>
      </c>
      <c r="H843" s="158">
        <f t="shared" si="100"/>
        <v>7</v>
      </c>
    </row>
    <row r="844" ht="36" customHeight="true" spans="1:8">
      <c r="A844" s="428">
        <v>21299</v>
      </c>
      <c r="B844" s="295" t="s">
        <v>737</v>
      </c>
      <c r="C844" s="429">
        <v>181</v>
      </c>
      <c r="D844" s="429">
        <v>36</v>
      </c>
      <c r="E844" s="348">
        <f>IFERROR(D844/C844-1,"")</f>
        <v>-0.801</v>
      </c>
      <c r="F844" s="279" t="str">
        <f t="shared" si="98"/>
        <v>是</v>
      </c>
      <c r="G844" s="158" t="str">
        <f t="shared" si="99"/>
        <v>款</v>
      </c>
      <c r="H844" s="158">
        <f t="shared" si="100"/>
        <v>5</v>
      </c>
    </row>
    <row r="845" ht="36" customHeight="true" spans="1:8">
      <c r="A845" s="434">
        <v>2129999</v>
      </c>
      <c r="B845" s="443" t="s">
        <v>738</v>
      </c>
      <c r="C845" s="431">
        <v>181</v>
      </c>
      <c r="D845" s="431">
        <v>36</v>
      </c>
      <c r="E845" s="307">
        <f>IF(C845&gt;0,D845/C845-1,IF(C845&lt;0,-(D845/C845-1),""))</f>
        <v>-0.801</v>
      </c>
      <c r="F845" s="279" t="str">
        <f t="shared" si="98"/>
        <v>是</v>
      </c>
      <c r="G845" s="158" t="str">
        <f t="shared" si="99"/>
        <v>项</v>
      </c>
      <c r="H845" s="158">
        <f t="shared" si="100"/>
        <v>7</v>
      </c>
    </row>
    <row r="846" ht="36" customHeight="true" spans="1:8">
      <c r="A846" s="435" t="s">
        <v>739</v>
      </c>
      <c r="B846" s="442" t="s">
        <v>254</v>
      </c>
      <c r="C846" s="429" t="s">
        <v>108</v>
      </c>
      <c r="D846" s="429">
        <v>0</v>
      </c>
      <c r="E846" s="348" t="str">
        <f>IFERROR(D846/C846-1,"")</f>
        <v/>
      </c>
      <c r="F846" s="279" t="str">
        <f t="shared" si="98"/>
        <v>否</v>
      </c>
      <c r="G846" s="158" t="str">
        <f t="shared" si="99"/>
        <v>项</v>
      </c>
      <c r="H846" s="158">
        <f t="shared" si="100"/>
        <v>4</v>
      </c>
    </row>
    <row r="847" ht="36" customHeight="true" spans="1:8">
      <c r="A847" s="428">
        <v>213</v>
      </c>
      <c r="B847" s="295" t="s">
        <v>82</v>
      </c>
      <c r="C847" s="429">
        <v>41905</v>
      </c>
      <c r="D847" s="429">
        <v>45264</v>
      </c>
      <c r="E847" s="348">
        <f>IFERROR(D847/C847-1,"")</f>
        <v>0.08</v>
      </c>
      <c r="F847" s="279" t="str">
        <f t="shared" si="98"/>
        <v>是</v>
      </c>
      <c r="G847" s="158" t="str">
        <f t="shared" si="99"/>
        <v>类</v>
      </c>
      <c r="H847" s="158">
        <f t="shared" si="100"/>
        <v>3</v>
      </c>
    </row>
    <row r="848" ht="36" customHeight="true" spans="1:8">
      <c r="A848" s="428">
        <v>21301</v>
      </c>
      <c r="B848" s="295" t="s">
        <v>740</v>
      </c>
      <c r="C848" s="429">
        <v>4702</v>
      </c>
      <c r="D848" s="429">
        <v>6164</v>
      </c>
      <c r="E848" s="348">
        <f>IFERROR(D848/C848-1,"")</f>
        <v>0.311</v>
      </c>
      <c r="F848" s="279" t="str">
        <f t="shared" si="98"/>
        <v>是</v>
      </c>
      <c r="G848" s="158" t="str">
        <f t="shared" si="99"/>
        <v>款</v>
      </c>
      <c r="H848" s="158">
        <f t="shared" si="100"/>
        <v>5</v>
      </c>
    </row>
    <row r="849" ht="36" customHeight="true" spans="1:8">
      <c r="A849" s="430">
        <v>2130101</v>
      </c>
      <c r="B849" s="297" t="s">
        <v>114</v>
      </c>
      <c r="C849" s="431">
        <v>1429</v>
      </c>
      <c r="D849" s="431">
        <v>1408</v>
      </c>
      <c r="E849" s="307">
        <f t="shared" ref="E849:E873" si="101">IF(C849&gt;0,D849/C849-1,IF(C849&lt;0,-(D849/C849-1),""))</f>
        <v>-0.015</v>
      </c>
      <c r="F849" s="279" t="str">
        <f t="shared" si="98"/>
        <v>是</v>
      </c>
      <c r="G849" s="158" t="str">
        <f t="shared" si="99"/>
        <v>项</v>
      </c>
      <c r="H849" s="158">
        <f t="shared" si="100"/>
        <v>7</v>
      </c>
    </row>
    <row r="850" ht="36" customHeight="true" spans="1:8">
      <c r="A850" s="430">
        <v>2130102</v>
      </c>
      <c r="B850" s="297" t="s">
        <v>115</v>
      </c>
      <c r="C850" s="431">
        <v>0</v>
      </c>
      <c r="D850" s="431">
        <v>0</v>
      </c>
      <c r="E850" s="307" t="str">
        <f t="shared" si="101"/>
        <v/>
      </c>
      <c r="F850" s="279" t="str">
        <f t="shared" si="98"/>
        <v>否</v>
      </c>
      <c r="G850" s="158" t="str">
        <f t="shared" si="99"/>
        <v>项</v>
      </c>
      <c r="H850" s="158">
        <f t="shared" si="100"/>
        <v>7</v>
      </c>
    </row>
    <row r="851" ht="36" customHeight="true" spans="1:8">
      <c r="A851" s="430">
        <v>2130103</v>
      </c>
      <c r="B851" s="297" t="s">
        <v>116</v>
      </c>
      <c r="C851" s="431">
        <v>0</v>
      </c>
      <c r="D851" s="431">
        <v>0</v>
      </c>
      <c r="E851" s="307" t="str">
        <f t="shared" si="101"/>
        <v/>
      </c>
      <c r="F851" s="279" t="str">
        <f t="shared" si="98"/>
        <v>否</v>
      </c>
      <c r="G851" s="158" t="str">
        <f t="shared" si="99"/>
        <v>项</v>
      </c>
      <c r="H851" s="158">
        <f t="shared" si="100"/>
        <v>7</v>
      </c>
    </row>
    <row r="852" ht="36" customHeight="true" spans="1:8">
      <c r="A852" s="430">
        <v>2130104</v>
      </c>
      <c r="B852" s="297" t="s">
        <v>123</v>
      </c>
      <c r="C852" s="431">
        <v>2728</v>
      </c>
      <c r="D852" s="431">
        <v>2837</v>
      </c>
      <c r="E852" s="307">
        <f t="shared" si="101"/>
        <v>0.04</v>
      </c>
      <c r="F852" s="279" t="str">
        <f t="shared" si="98"/>
        <v>是</v>
      </c>
      <c r="G852" s="158" t="str">
        <f t="shared" si="99"/>
        <v>项</v>
      </c>
      <c r="H852" s="158">
        <f t="shared" si="100"/>
        <v>7</v>
      </c>
    </row>
    <row r="853" ht="36" customHeight="true" spans="1:8">
      <c r="A853" s="430">
        <v>2130105</v>
      </c>
      <c r="B853" s="297" t="s">
        <v>741</v>
      </c>
      <c r="C853" s="431">
        <v>0</v>
      </c>
      <c r="D853" s="431">
        <v>0</v>
      </c>
      <c r="E853" s="307" t="str">
        <f t="shared" si="101"/>
        <v/>
      </c>
      <c r="F853" s="279" t="str">
        <f t="shared" si="98"/>
        <v>否</v>
      </c>
      <c r="G853" s="158" t="str">
        <f t="shared" si="99"/>
        <v>项</v>
      </c>
      <c r="H853" s="158">
        <f t="shared" si="100"/>
        <v>7</v>
      </c>
    </row>
    <row r="854" ht="36" customHeight="true" spans="1:8">
      <c r="A854" s="430">
        <v>2130106</v>
      </c>
      <c r="B854" s="297" t="s">
        <v>742</v>
      </c>
      <c r="C854" s="431">
        <v>152</v>
      </c>
      <c r="D854" s="431">
        <v>22</v>
      </c>
      <c r="E854" s="307">
        <f t="shared" si="101"/>
        <v>-0.855</v>
      </c>
      <c r="F854" s="279" t="str">
        <f t="shared" si="98"/>
        <v>是</v>
      </c>
      <c r="G854" s="158" t="str">
        <f t="shared" si="99"/>
        <v>项</v>
      </c>
      <c r="H854" s="158">
        <f t="shared" si="100"/>
        <v>7</v>
      </c>
    </row>
    <row r="855" ht="36" customHeight="true" spans="1:8">
      <c r="A855" s="430">
        <v>2130108</v>
      </c>
      <c r="B855" s="297" t="s">
        <v>743</v>
      </c>
      <c r="C855" s="431">
        <v>120</v>
      </c>
      <c r="D855" s="431">
        <v>63</v>
      </c>
      <c r="E855" s="307">
        <f t="shared" si="101"/>
        <v>-0.475</v>
      </c>
      <c r="F855" s="279" t="str">
        <f t="shared" si="98"/>
        <v>是</v>
      </c>
      <c r="G855" s="158" t="str">
        <f t="shared" si="99"/>
        <v>项</v>
      </c>
      <c r="H855" s="158">
        <f t="shared" si="100"/>
        <v>7</v>
      </c>
    </row>
    <row r="856" ht="36" customHeight="true" spans="1:8">
      <c r="A856" s="430">
        <v>2130109</v>
      </c>
      <c r="B856" s="297" t="s">
        <v>744</v>
      </c>
      <c r="C856" s="431">
        <v>65</v>
      </c>
      <c r="D856" s="431">
        <v>638</v>
      </c>
      <c r="E856" s="307">
        <f t="shared" si="101"/>
        <v>8.815</v>
      </c>
      <c r="F856" s="279" t="str">
        <f t="shared" si="98"/>
        <v>是</v>
      </c>
      <c r="G856" s="158" t="str">
        <f t="shared" si="99"/>
        <v>项</v>
      </c>
      <c r="H856" s="158">
        <f t="shared" si="100"/>
        <v>7</v>
      </c>
    </row>
    <row r="857" ht="36" customHeight="true" spans="1:8">
      <c r="A857" s="430">
        <v>2130110</v>
      </c>
      <c r="B857" s="297" t="s">
        <v>745</v>
      </c>
      <c r="C857" s="431">
        <v>26</v>
      </c>
      <c r="D857" s="431">
        <v>25</v>
      </c>
      <c r="E857" s="307">
        <f t="shared" si="101"/>
        <v>-0.038</v>
      </c>
      <c r="F857" s="279" t="str">
        <f t="shared" si="98"/>
        <v>是</v>
      </c>
      <c r="G857" s="158" t="str">
        <f t="shared" si="99"/>
        <v>项</v>
      </c>
      <c r="H857" s="158">
        <f t="shared" si="100"/>
        <v>7</v>
      </c>
    </row>
    <row r="858" ht="36" customHeight="true" spans="1:8">
      <c r="A858" s="430">
        <v>2130111</v>
      </c>
      <c r="B858" s="297" t="s">
        <v>746</v>
      </c>
      <c r="C858" s="431">
        <v>42</v>
      </c>
      <c r="D858" s="431">
        <v>49</v>
      </c>
      <c r="E858" s="307">
        <f t="shared" si="101"/>
        <v>0.167</v>
      </c>
      <c r="F858" s="279" t="str">
        <f t="shared" si="98"/>
        <v>是</v>
      </c>
      <c r="G858" s="158" t="str">
        <f t="shared" si="99"/>
        <v>项</v>
      </c>
      <c r="H858" s="158">
        <f t="shared" si="100"/>
        <v>7</v>
      </c>
    </row>
    <row r="859" ht="36" customHeight="true" spans="1:8">
      <c r="A859" s="430">
        <v>2130112</v>
      </c>
      <c r="B859" s="297" t="s">
        <v>747</v>
      </c>
      <c r="C859" s="431">
        <v>0</v>
      </c>
      <c r="D859" s="431">
        <v>0</v>
      </c>
      <c r="E859" s="307" t="str">
        <f t="shared" si="101"/>
        <v/>
      </c>
      <c r="F859" s="279" t="str">
        <f t="shared" si="98"/>
        <v>否</v>
      </c>
      <c r="G859" s="158" t="str">
        <f t="shared" si="99"/>
        <v>项</v>
      </c>
      <c r="H859" s="158">
        <f t="shared" si="100"/>
        <v>7</v>
      </c>
    </row>
    <row r="860" ht="36" customHeight="true" spans="1:8">
      <c r="A860" s="430">
        <v>2130114</v>
      </c>
      <c r="B860" s="297" t="s">
        <v>748</v>
      </c>
      <c r="C860" s="431">
        <v>0</v>
      </c>
      <c r="D860" s="431">
        <v>0</v>
      </c>
      <c r="E860" s="307" t="str">
        <f t="shared" si="101"/>
        <v/>
      </c>
      <c r="F860" s="279" t="str">
        <f t="shared" si="98"/>
        <v>否</v>
      </c>
      <c r="G860" s="158" t="str">
        <f t="shared" si="99"/>
        <v>项</v>
      </c>
      <c r="H860" s="158">
        <f t="shared" si="100"/>
        <v>7</v>
      </c>
    </row>
    <row r="861" ht="36" customHeight="true" spans="1:8">
      <c r="A861" s="430">
        <v>2130119</v>
      </c>
      <c r="B861" s="297" t="s">
        <v>749</v>
      </c>
      <c r="C861" s="431">
        <v>0</v>
      </c>
      <c r="D861" s="431">
        <v>162</v>
      </c>
      <c r="E861" s="307" t="str">
        <f t="shared" si="101"/>
        <v/>
      </c>
      <c r="F861" s="279" t="str">
        <f t="shared" si="98"/>
        <v>是</v>
      </c>
      <c r="G861" s="158" t="str">
        <f t="shared" si="99"/>
        <v>项</v>
      </c>
      <c r="H861" s="158">
        <f t="shared" si="100"/>
        <v>7</v>
      </c>
    </row>
    <row r="862" ht="36" customHeight="true" spans="1:8">
      <c r="A862" s="430">
        <v>2130120</v>
      </c>
      <c r="B862" s="297" t="s">
        <v>750</v>
      </c>
      <c r="C862" s="431">
        <v>0</v>
      </c>
      <c r="D862" s="431">
        <v>0</v>
      </c>
      <c r="E862" s="307" t="str">
        <f t="shared" si="101"/>
        <v/>
      </c>
      <c r="F862" s="279" t="str">
        <f t="shared" si="98"/>
        <v>否</v>
      </c>
      <c r="G862" s="158" t="str">
        <f t="shared" si="99"/>
        <v>项</v>
      </c>
      <c r="H862" s="158">
        <f t="shared" si="100"/>
        <v>7</v>
      </c>
    </row>
    <row r="863" ht="36" customHeight="true" spans="1:8">
      <c r="A863" s="430">
        <v>2130121</v>
      </c>
      <c r="B863" s="297" t="s">
        <v>751</v>
      </c>
      <c r="C863" s="431">
        <v>0</v>
      </c>
      <c r="D863" s="431">
        <v>0</v>
      </c>
      <c r="E863" s="307" t="str">
        <f t="shared" si="101"/>
        <v/>
      </c>
      <c r="F863" s="279" t="str">
        <f t="shared" si="98"/>
        <v>否</v>
      </c>
      <c r="G863" s="158" t="str">
        <f t="shared" si="99"/>
        <v>项</v>
      </c>
      <c r="H863" s="158">
        <f t="shared" si="100"/>
        <v>7</v>
      </c>
    </row>
    <row r="864" ht="36" customHeight="true" spans="1:8">
      <c r="A864" s="430">
        <v>2130122</v>
      </c>
      <c r="B864" s="297" t="s">
        <v>752</v>
      </c>
      <c r="C864" s="431">
        <v>50</v>
      </c>
      <c r="D864" s="431">
        <v>76</v>
      </c>
      <c r="E864" s="307">
        <f t="shared" si="101"/>
        <v>0.52</v>
      </c>
      <c r="F864" s="279" t="str">
        <f t="shared" si="98"/>
        <v>是</v>
      </c>
      <c r="G864" s="158" t="str">
        <f t="shared" si="99"/>
        <v>项</v>
      </c>
      <c r="H864" s="158">
        <f t="shared" si="100"/>
        <v>7</v>
      </c>
    </row>
    <row r="865" ht="36" customHeight="true" spans="1:8">
      <c r="A865" s="430">
        <v>2130124</v>
      </c>
      <c r="B865" s="297" t="s">
        <v>753</v>
      </c>
      <c r="C865" s="431">
        <v>0</v>
      </c>
      <c r="D865" s="431">
        <v>0</v>
      </c>
      <c r="E865" s="307" t="str">
        <f t="shared" si="101"/>
        <v/>
      </c>
      <c r="F865" s="279" t="str">
        <f t="shared" si="98"/>
        <v>否</v>
      </c>
      <c r="G865" s="158" t="str">
        <f t="shared" si="99"/>
        <v>项</v>
      </c>
      <c r="H865" s="158">
        <f t="shared" si="100"/>
        <v>7</v>
      </c>
    </row>
    <row r="866" ht="36" customHeight="true" spans="1:8">
      <c r="A866" s="430">
        <v>2130125</v>
      </c>
      <c r="B866" s="297" t="s">
        <v>754</v>
      </c>
      <c r="C866" s="431">
        <v>3</v>
      </c>
      <c r="D866" s="431">
        <v>27</v>
      </c>
      <c r="E866" s="307">
        <f t="shared" si="101"/>
        <v>8</v>
      </c>
      <c r="F866" s="279" t="str">
        <f t="shared" si="98"/>
        <v>是</v>
      </c>
      <c r="G866" s="158" t="str">
        <f t="shared" si="99"/>
        <v>项</v>
      </c>
      <c r="H866" s="158">
        <f t="shared" si="100"/>
        <v>7</v>
      </c>
    </row>
    <row r="867" ht="36" customHeight="true" spans="1:8">
      <c r="A867" s="430">
        <v>2130126</v>
      </c>
      <c r="B867" s="297" t="s">
        <v>755</v>
      </c>
      <c r="C867" s="431">
        <v>0</v>
      </c>
      <c r="D867" s="431">
        <v>320</v>
      </c>
      <c r="E867" s="307" t="str">
        <f t="shared" si="101"/>
        <v/>
      </c>
      <c r="F867" s="279" t="str">
        <f t="shared" si="98"/>
        <v>是</v>
      </c>
      <c r="G867" s="158" t="str">
        <f t="shared" si="99"/>
        <v>项</v>
      </c>
      <c r="H867" s="158">
        <f t="shared" si="100"/>
        <v>7</v>
      </c>
    </row>
    <row r="868" ht="36" customHeight="true" spans="1:8">
      <c r="A868" s="430">
        <v>2130135</v>
      </c>
      <c r="B868" s="297" t="s">
        <v>756</v>
      </c>
      <c r="C868" s="431">
        <v>38</v>
      </c>
      <c r="D868" s="431">
        <v>227</v>
      </c>
      <c r="E868" s="307">
        <f t="shared" si="101"/>
        <v>4.974</v>
      </c>
      <c r="F868" s="279" t="str">
        <f t="shared" si="98"/>
        <v>是</v>
      </c>
      <c r="G868" s="158" t="str">
        <f t="shared" si="99"/>
        <v>项</v>
      </c>
      <c r="H868" s="158">
        <f t="shared" si="100"/>
        <v>7</v>
      </c>
    </row>
    <row r="869" ht="36" customHeight="true" spans="1:8">
      <c r="A869" s="430">
        <v>2130142</v>
      </c>
      <c r="B869" s="297" t="s">
        <v>757</v>
      </c>
      <c r="C869" s="431">
        <v>0</v>
      </c>
      <c r="D869" s="431">
        <v>0</v>
      </c>
      <c r="E869" s="307" t="str">
        <f t="shared" si="101"/>
        <v/>
      </c>
      <c r="F869" s="279" t="str">
        <f t="shared" si="98"/>
        <v>否</v>
      </c>
      <c r="G869" s="158" t="str">
        <f t="shared" si="99"/>
        <v>项</v>
      </c>
      <c r="H869" s="158">
        <f t="shared" si="100"/>
        <v>7</v>
      </c>
    </row>
    <row r="870" ht="36" customHeight="true" spans="1:8">
      <c r="A870" s="430">
        <v>2130148</v>
      </c>
      <c r="B870" s="297" t="s">
        <v>758</v>
      </c>
      <c r="C870" s="431">
        <v>0</v>
      </c>
      <c r="D870" s="431">
        <v>285</v>
      </c>
      <c r="E870" s="307" t="str">
        <f t="shared" si="101"/>
        <v/>
      </c>
      <c r="F870" s="279" t="str">
        <f t="shared" si="98"/>
        <v>是</v>
      </c>
      <c r="G870" s="158" t="str">
        <f t="shared" si="99"/>
        <v>项</v>
      </c>
      <c r="H870" s="158">
        <f t="shared" si="100"/>
        <v>7</v>
      </c>
    </row>
    <row r="871" ht="36" customHeight="true" spans="1:8">
      <c r="A871" s="430">
        <v>2130152</v>
      </c>
      <c r="B871" s="297" t="s">
        <v>759</v>
      </c>
      <c r="C871" s="431">
        <v>0</v>
      </c>
      <c r="D871" s="431">
        <v>0</v>
      </c>
      <c r="E871" s="307" t="str">
        <f t="shared" si="101"/>
        <v/>
      </c>
      <c r="F871" s="279" t="str">
        <f t="shared" si="98"/>
        <v>否</v>
      </c>
      <c r="G871" s="158" t="str">
        <f t="shared" si="99"/>
        <v>项</v>
      </c>
      <c r="H871" s="158">
        <f t="shared" si="100"/>
        <v>7</v>
      </c>
    </row>
    <row r="872" ht="36" customHeight="true" spans="1:8">
      <c r="A872" s="430">
        <v>2130153</v>
      </c>
      <c r="B872" s="297" t="s">
        <v>760</v>
      </c>
      <c r="C872" s="431">
        <v>0</v>
      </c>
      <c r="D872" s="431">
        <v>25</v>
      </c>
      <c r="E872" s="307" t="str">
        <f t="shared" si="101"/>
        <v/>
      </c>
      <c r="F872" s="279" t="str">
        <f t="shared" si="98"/>
        <v>是</v>
      </c>
      <c r="G872" s="158" t="str">
        <f t="shared" si="99"/>
        <v>项</v>
      </c>
      <c r="H872" s="158">
        <f t="shared" si="100"/>
        <v>7</v>
      </c>
    </row>
    <row r="873" ht="36" customHeight="true" spans="1:8">
      <c r="A873" s="430">
        <v>2130199</v>
      </c>
      <c r="B873" s="297" t="s">
        <v>761</v>
      </c>
      <c r="C873" s="431">
        <v>49</v>
      </c>
      <c r="D873" s="431">
        <v>0</v>
      </c>
      <c r="E873" s="307">
        <f t="shared" si="101"/>
        <v>-1</v>
      </c>
      <c r="F873" s="279" t="str">
        <f t="shared" si="98"/>
        <v>是</v>
      </c>
      <c r="G873" s="158" t="str">
        <f t="shared" si="99"/>
        <v>项</v>
      </c>
      <c r="H873" s="158">
        <f t="shared" si="100"/>
        <v>7</v>
      </c>
    </row>
    <row r="874" ht="36" customHeight="true" spans="1:8">
      <c r="A874" s="428">
        <v>21302</v>
      </c>
      <c r="B874" s="295" t="s">
        <v>762</v>
      </c>
      <c r="C874" s="429">
        <v>7773</v>
      </c>
      <c r="D874" s="429">
        <v>11284</v>
      </c>
      <c r="E874" s="348">
        <f>IFERROR(D874/C874-1,"")</f>
        <v>0.452</v>
      </c>
      <c r="F874" s="279" t="str">
        <f t="shared" si="98"/>
        <v>是</v>
      </c>
      <c r="G874" s="158" t="str">
        <f t="shared" si="99"/>
        <v>款</v>
      </c>
      <c r="H874" s="158">
        <f t="shared" si="100"/>
        <v>5</v>
      </c>
    </row>
    <row r="875" ht="36" customHeight="true" spans="1:8">
      <c r="A875" s="430">
        <v>2130201</v>
      </c>
      <c r="B875" s="297" t="s">
        <v>114</v>
      </c>
      <c r="C875" s="431">
        <v>662</v>
      </c>
      <c r="D875" s="431">
        <v>638</v>
      </c>
      <c r="E875" s="307">
        <f t="shared" ref="E875:E898" si="102">IF(C875&gt;0,D875/C875-1,IF(C875&lt;0,-(D875/C875-1),""))</f>
        <v>-0.036</v>
      </c>
      <c r="F875" s="279" t="str">
        <f t="shared" si="98"/>
        <v>是</v>
      </c>
      <c r="G875" s="158" t="str">
        <f t="shared" si="99"/>
        <v>项</v>
      </c>
      <c r="H875" s="158">
        <f t="shared" si="100"/>
        <v>7</v>
      </c>
    </row>
    <row r="876" ht="36" customHeight="true" spans="1:8">
      <c r="A876" s="430">
        <v>2130202</v>
      </c>
      <c r="B876" s="297" t="s">
        <v>115</v>
      </c>
      <c r="C876" s="431">
        <v>0</v>
      </c>
      <c r="D876" s="431">
        <v>0</v>
      </c>
      <c r="E876" s="307" t="str">
        <f t="shared" si="102"/>
        <v/>
      </c>
      <c r="F876" s="279" t="str">
        <f t="shared" si="98"/>
        <v>否</v>
      </c>
      <c r="G876" s="158" t="str">
        <f t="shared" si="99"/>
        <v>项</v>
      </c>
      <c r="H876" s="158">
        <f t="shared" si="100"/>
        <v>7</v>
      </c>
    </row>
    <row r="877" ht="36" customHeight="true" spans="1:8">
      <c r="A877" s="430">
        <v>2130203</v>
      </c>
      <c r="B877" s="297" t="s">
        <v>116</v>
      </c>
      <c r="C877" s="431">
        <v>0</v>
      </c>
      <c r="D877" s="431">
        <v>0</v>
      </c>
      <c r="E877" s="307" t="str">
        <f t="shared" si="102"/>
        <v/>
      </c>
      <c r="F877" s="279" t="str">
        <f t="shared" si="98"/>
        <v>否</v>
      </c>
      <c r="G877" s="158" t="str">
        <f t="shared" si="99"/>
        <v>项</v>
      </c>
      <c r="H877" s="158">
        <f t="shared" si="100"/>
        <v>7</v>
      </c>
    </row>
    <row r="878" ht="36" customHeight="true" spans="1:8">
      <c r="A878" s="430">
        <v>2130204</v>
      </c>
      <c r="B878" s="297" t="s">
        <v>763</v>
      </c>
      <c r="C878" s="431">
        <v>2146</v>
      </c>
      <c r="D878" s="431">
        <v>2559</v>
      </c>
      <c r="E878" s="307">
        <f t="shared" si="102"/>
        <v>0.192</v>
      </c>
      <c r="F878" s="279" t="str">
        <f t="shared" si="98"/>
        <v>是</v>
      </c>
      <c r="G878" s="158" t="str">
        <f t="shared" si="99"/>
        <v>项</v>
      </c>
      <c r="H878" s="158">
        <f t="shared" si="100"/>
        <v>7</v>
      </c>
    </row>
    <row r="879" ht="36" customHeight="true" spans="1:8">
      <c r="A879" s="430">
        <v>2130205</v>
      </c>
      <c r="B879" s="297" t="s">
        <v>764</v>
      </c>
      <c r="C879" s="431">
        <v>0</v>
      </c>
      <c r="D879" s="431">
        <v>0</v>
      </c>
      <c r="E879" s="307" t="str">
        <f t="shared" si="102"/>
        <v/>
      </c>
      <c r="F879" s="279" t="str">
        <f t="shared" si="98"/>
        <v>否</v>
      </c>
      <c r="G879" s="158" t="str">
        <f t="shared" si="99"/>
        <v>项</v>
      </c>
      <c r="H879" s="158">
        <f t="shared" si="100"/>
        <v>7</v>
      </c>
    </row>
    <row r="880" ht="36" customHeight="true" spans="1:8">
      <c r="A880" s="430">
        <v>2130206</v>
      </c>
      <c r="B880" s="297" t="s">
        <v>765</v>
      </c>
      <c r="C880" s="431">
        <v>70</v>
      </c>
      <c r="D880" s="431">
        <v>66</v>
      </c>
      <c r="E880" s="307">
        <f t="shared" si="102"/>
        <v>-0.057</v>
      </c>
      <c r="F880" s="279" t="str">
        <f t="shared" si="98"/>
        <v>是</v>
      </c>
      <c r="G880" s="158" t="str">
        <f t="shared" si="99"/>
        <v>项</v>
      </c>
      <c r="H880" s="158">
        <f t="shared" si="100"/>
        <v>7</v>
      </c>
    </row>
    <row r="881" ht="36" customHeight="true" spans="1:8">
      <c r="A881" s="430">
        <v>2130207</v>
      </c>
      <c r="B881" s="297" t="s">
        <v>766</v>
      </c>
      <c r="C881" s="431">
        <v>0</v>
      </c>
      <c r="D881" s="431">
        <v>116</v>
      </c>
      <c r="E881" s="307" t="str">
        <f t="shared" si="102"/>
        <v/>
      </c>
      <c r="F881" s="279" t="str">
        <f t="shared" si="98"/>
        <v>是</v>
      </c>
      <c r="G881" s="158" t="str">
        <f t="shared" si="99"/>
        <v>项</v>
      </c>
      <c r="H881" s="158">
        <f t="shared" si="100"/>
        <v>7</v>
      </c>
    </row>
    <row r="882" ht="36" customHeight="true" spans="1:8">
      <c r="A882" s="430">
        <v>2130209</v>
      </c>
      <c r="B882" s="297" t="s">
        <v>767</v>
      </c>
      <c r="C882" s="431">
        <v>145</v>
      </c>
      <c r="D882" s="431">
        <v>587</v>
      </c>
      <c r="E882" s="307">
        <f t="shared" si="102"/>
        <v>3.048</v>
      </c>
      <c r="F882" s="279" t="str">
        <f t="shared" si="98"/>
        <v>是</v>
      </c>
      <c r="G882" s="158" t="str">
        <f t="shared" si="99"/>
        <v>项</v>
      </c>
      <c r="H882" s="158">
        <f t="shared" si="100"/>
        <v>7</v>
      </c>
    </row>
    <row r="883" ht="36" customHeight="true" spans="1:8">
      <c r="A883" s="430">
        <v>2130210</v>
      </c>
      <c r="B883" s="297" t="s">
        <v>768</v>
      </c>
      <c r="C883" s="431">
        <v>0</v>
      </c>
      <c r="D883" s="431">
        <v>0</v>
      </c>
      <c r="E883" s="307" t="str">
        <f t="shared" si="102"/>
        <v/>
      </c>
      <c r="F883" s="279" t="str">
        <f t="shared" si="98"/>
        <v>否</v>
      </c>
      <c r="G883" s="158" t="str">
        <f t="shared" si="99"/>
        <v>项</v>
      </c>
      <c r="H883" s="158">
        <f t="shared" si="100"/>
        <v>7</v>
      </c>
    </row>
    <row r="884" ht="36" customHeight="true" spans="1:8">
      <c r="A884" s="430">
        <v>2130211</v>
      </c>
      <c r="B884" s="297" t="s">
        <v>769</v>
      </c>
      <c r="C884" s="431">
        <v>50</v>
      </c>
      <c r="D884" s="431">
        <v>228</v>
      </c>
      <c r="E884" s="307">
        <f t="shared" si="102"/>
        <v>3.56</v>
      </c>
      <c r="F884" s="279" t="str">
        <f t="shared" si="98"/>
        <v>是</v>
      </c>
      <c r="G884" s="158" t="str">
        <f t="shared" si="99"/>
        <v>项</v>
      </c>
      <c r="H884" s="158">
        <f t="shared" si="100"/>
        <v>7</v>
      </c>
    </row>
    <row r="885" ht="36" customHeight="true" spans="1:8">
      <c r="A885" s="430">
        <v>2130212</v>
      </c>
      <c r="B885" s="297" t="s">
        <v>770</v>
      </c>
      <c r="C885" s="431">
        <v>0</v>
      </c>
      <c r="D885" s="431">
        <v>0</v>
      </c>
      <c r="E885" s="307" t="str">
        <f t="shared" si="102"/>
        <v/>
      </c>
      <c r="F885" s="279" t="str">
        <f t="shared" si="98"/>
        <v>否</v>
      </c>
      <c r="G885" s="158" t="str">
        <f t="shared" si="99"/>
        <v>项</v>
      </c>
      <c r="H885" s="158">
        <f t="shared" si="100"/>
        <v>7</v>
      </c>
    </row>
    <row r="886" ht="36" customHeight="true" spans="1:8">
      <c r="A886" s="430">
        <v>2130213</v>
      </c>
      <c r="B886" s="297" t="s">
        <v>771</v>
      </c>
      <c r="C886" s="431">
        <v>0</v>
      </c>
      <c r="D886" s="431">
        <v>0</v>
      </c>
      <c r="E886" s="307" t="str">
        <f t="shared" si="102"/>
        <v/>
      </c>
      <c r="F886" s="279" t="str">
        <f t="shared" si="98"/>
        <v>否</v>
      </c>
      <c r="G886" s="158" t="str">
        <f t="shared" si="99"/>
        <v>项</v>
      </c>
      <c r="H886" s="158">
        <f t="shared" si="100"/>
        <v>7</v>
      </c>
    </row>
    <row r="887" ht="36" customHeight="true" spans="1:8">
      <c r="A887" s="430">
        <v>2130217</v>
      </c>
      <c r="B887" s="297" t="s">
        <v>772</v>
      </c>
      <c r="C887" s="431">
        <v>0</v>
      </c>
      <c r="D887" s="431">
        <v>0</v>
      </c>
      <c r="E887" s="307" t="str">
        <f t="shared" si="102"/>
        <v/>
      </c>
      <c r="F887" s="279" t="str">
        <f t="shared" si="98"/>
        <v>否</v>
      </c>
      <c r="G887" s="158" t="str">
        <f t="shared" si="99"/>
        <v>项</v>
      </c>
      <c r="H887" s="158">
        <f t="shared" si="100"/>
        <v>7</v>
      </c>
    </row>
    <row r="888" ht="36" customHeight="true" spans="1:8">
      <c r="A888" s="430">
        <v>2130220</v>
      </c>
      <c r="B888" s="297" t="s">
        <v>773</v>
      </c>
      <c r="C888" s="431">
        <v>0</v>
      </c>
      <c r="D888" s="431">
        <v>0</v>
      </c>
      <c r="E888" s="307" t="str">
        <f t="shared" si="102"/>
        <v/>
      </c>
      <c r="F888" s="279" t="str">
        <f t="shared" si="98"/>
        <v>否</v>
      </c>
      <c r="G888" s="158" t="str">
        <f t="shared" si="99"/>
        <v>项</v>
      </c>
      <c r="H888" s="158">
        <f t="shared" si="100"/>
        <v>7</v>
      </c>
    </row>
    <row r="889" ht="36" customHeight="true" spans="1:8">
      <c r="A889" s="430">
        <v>2130221</v>
      </c>
      <c r="B889" s="297" t="s">
        <v>774</v>
      </c>
      <c r="C889" s="431">
        <v>0</v>
      </c>
      <c r="D889" s="431">
        <v>0</v>
      </c>
      <c r="E889" s="307" t="str">
        <f t="shared" si="102"/>
        <v/>
      </c>
      <c r="F889" s="279" t="str">
        <f t="shared" si="98"/>
        <v>否</v>
      </c>
      <c r="G889" s="158" t="str">
        <f t="shared" si="99"/>
        <v>项</v>
      </c>
      <c r="H889" s="158">
        <f t="shared" si="100"/>
        <v>7</v>
      </c>
    </row>
    <row r="890" ht="36" customHeight="true" spans="1:8">
      <c r="A890" s="430">
        <v>2130223</v>
      </c>
      <c r="B890" s="297" t="s">
        <v>775</v>
      </c>
      <c r="C890" s="431">
        <v>0</v>
      </c>
      <c r="D890" s="431">
        <v>0</v>
      </c>
      <c r="E890" s="307" t="str">
        <f t="shared" si="102"/>
        <v/>
      </c>
      <c r="F890" s="279" t="str">
        <f t="shared" si="98"/>
        <v>否</v>
      </c>
      <c r="G890" s="158" t="str">
        <f t="shared" si="99"/>
        <v>项</v>
      </c>
      <c r="H890" s="158">
        <f t="shared" si="100"/>
        <v>7</v>
      </c>
    </row>
    <row r="891" ht="36" customHeight="true" spans="1:8">
      <c r="A891" s="430">
        <v>2130226</v>
      </c>
      <c r="B891" s="297" t="s">
        <v>776</v>
      </c>
      <c r="C891" s="431">
        <v>0</v>
      </c>
      <c r="D891" s="431">
        <v>0</v>
      </c>
      <c r="E891" s="307" t="str">
        <f t="shared" si="102"/>
        <v/>
      </c>
      <c r="F891" s="279" t="str">
        <f t="shared" si="98"/>
        <v>否</v>
      </c>
      <c r="G891" s="158" t="str">
        <f t="shared" si="99"/>
        <v>项</v>
      </c>
      <c r="H891" s="158">
        <f t="shared" si="100"/>
        <v>7</v>
      </c>
    </row>
    <row r="892" ht="36" customHeight="true" spans="1:8">
      <c r="A892" s="430">
        <v>2130227</v>
      </c>
      <c r="B892" s="297" t="s">
        <v>777</v>
      </c>
      <c r="C892" s="431">
        <v>0</v>
      </c>
      <c r="D892" s="431">
        <v>0</v>
      </c>
      <c r="E892" s="307" t="str">
        <f t="shared" si="102"/>
        <v/>
      </c>
      <c r="F892" s="279" t="str">
        <f t="shared" si="98"/>
        <v>否</v>
      </c>
      <c r="G892" s="158" t="str">
        <f t="shared" si="99"/>
        <v>项</v>
      </c>
      <c r="H892" s="158">
        <f t="shared" si="100"/>
        <v>7</v>
      </c>
    </row>
    <row r="893" ht="36" customHeight="true" spans="1:8">
      <c r="A893" s="430">
        <v>2130232</v>
      </c>
      <c r="B893" s="297" t="s">
        <v>778</v>
      </c>
      <c r="C893" s="431">
        <v>0</v>
      </c>
      <c r="D893" s="431">
        <v>0</v>
      </c>
      <c r="E893" s="307" t="str">
        <f t="shared" si="102"/>
        <v/>
      </c>
      <c r="F893" s="279" t="str">
        <f t="shared" si="98"/>
        <v>否</v>
      </c>
      <c r="G893" s="158" t="str">
        <f t="shared" si="99"/>
        <v>项</v>
      </c>
      <c r="H893" s="158">
        <f t="shared" si="100"/>
        <v>7</v>
      </c>
    </row>
    <row r="894" ht="36" customHeight="true" spans="1:8">
      <c r="A894" s="430">
        <v>2130234</v>
      </c>
      <c r="B894" s="297" t="s">
        <v>779</v>
      </c>
      <c r="C894" s="431">
        <v>70</v>
      </c>
      <c r="D894" s="431">
        <v>24</v>
      </c>
      <c r="E894" s="307">
        <f t="shared" si="102"/>
        <v>-0.657</v>
      </c>
      <c r="F894" s="279" t="str">
        <f t="shared" si="98"/>
        <v>是</v>
      </c>
      <c r="G894" s="158" t="str">
        <f t="shared" si="99"/>
        <v>项</v>
      </c>
      <c r="H894" s="158">
        <f t="shared" si="100"/>
        <v>7</v>
      </c>
    </row>
    <row r="895" ht="36" customHeight="true" spans="1:8">
      <c r="A895" s="430">
        <v>2130235</v>
      </c>
      <c r="B895" s="297" t="s">
        <v>780</v>
      </c>
      <c r="C895" s="431">
        <v>0</v>
      </c>
      <c r="D895" s="431">
        <v>0</v>
      </c>
      <c r="E895" s="307" t="str">
        <f t="shared" si="102"/>
        <v/>
      </c>
      <c r="F895" s="279" t="str">
        <f t="shared" si="98"/>
        <v>否</v>
      </c>
      <c r="G895" s="158" t="str">
        <f t="shared" si="99"/>
        <v>项</v>
      </c>
      <c r="H895" s="158">
        <f t="shared" si="100"/>
        <v>7</v>
      </c>
    </row>
    <row r="896" ht="36" customHeight="true" spans="1:8">
      <c r="A896" s="430">
        <v>2130236</v>
      </c>
      <c r="B896" s="297" t="s">
        <v>781</v>
      </c>
      <c r="C896" s="431">
        <v>0</v>
      </c>
      <c r="D896" s="431">
        <v>0</v>
      </c>
      <c r="E896" s="307" t="str">
        <f t="shared" si="102"/>
        <v/>
      </c>
      <c r="F896" s="279" t="str">
        <f t="shared" si="98"/>
        <v>否</v>
      </c>
      <c r="G896" s="158" t="str">
        <f t="shared" si="99"/>
        <v>项</v>
      </c>
      <c r="H896" s="158">
        <f t="shared" si="100"/>
        <v>7</v>
      </c>
    </row>
    <row r="897" ht="36" customHeight="true" spans="1:8">
      <c r="A897" s="430">
        <v>2130237</v>
      </c>
      <c r="B897" s="297" t="s">
        <v>747</v>
      </c>
      <c r="C897" s="431">
        <v>0</v>
      </c>
      <c r="D897" s="431">
        <v>0</v>
      </c>
      <c r="E897" s="307" t="str">
        <f t="shared" si="102"/>
        <v/>
      </c>
      <c r="F897" s="279" t="str">
        <f t="shared" si="98"/>
        <v>否</v>
      </c>
      <c r="G897" s="158" t="str">
        <f t="shared" si="99"/>
        <v>项</v>
      </c>
      <c r="H897" s="158">
        <f t="shared" si="100"/>
        <v>7</v>
      </c>
    </row>
    <row r="898" ht="36" customHeight="true" spans="1:8">
      <c r="A898" s="430">
        <v>2130299</v>
      </c>
      <c r="B898" s="297" t="s">
        <v>782</v>
      </c>
      <c r="C898" s="431">
        <v>4630</v>
      </c>
      <c r="D898" s="431">
        <v>7066</v>
      </c>
      <c r="E898" s="307">
        <f t="shared" si="102"/>
        <v>0.526</v>
      </c>
      <c r="F898" s="279" t="str">
        <f t="shared" si="98"/>
        <v>是</v>
      </c>
      <c r="G898" s="158" t="str">
        <f t="shared" si="99"/>
        <v>项</v>
      </c>
      <c r="H898" s="158">
        <f t="shared" si="100"/>
        <v>7</v>
      </c>
    </row>
    <row r="899" ht="36" customHeight="true" spans="1:8">
      <c r="A899" s="428">
        <v>21303</v>
      </c>
      <c r="B899" s="295" t="s">
        <v>783</v>
      </c>
      <c r="C899" s="429">
        <v>11359</v>
      </c>
      <c r="D899" s="429">
        <v>12883</v>
      </c>
      <c r="E899" s="348">
        <f>IFERROR(D899/C899-1,"")</f>
        <v>0.134</v>
      </c>
      <c r="F899" s="279" t="str">
        <f t="shared" si="98"/>
        <v>是</v>
      </c>
      <c r="G899" s="158" t="str">
        <f t="shared" si="99"/>
        <v>款</v>
      </c>
      <c r="H899" s="158">
        <f t="shared" si="100"/>
        <v>5</v>
      </c>
    </row>
    <row r="900" ht="36" customHeight="true" spans="1:8">
      <c r="A900" s="430">
        <v>2130301</v>
      </c>
      <c r="B900" s="297" t="s">
        <v>114</v>
      </c>
      <c r="C900" s="431">
        <v>2894</v>
      </c>
      <c r="D900" s="431">
        <v>2921</v>
      </c>
      <c r="E900" s="307">
        <f t="shared" ref="E900:E926" si="103">IF(C900&gt;0,D900/C900-1,IF(C900&lt;0,-(D900/C900-1),""))</f>
        <v>0.009</v>
      </c>
      <c r="F900" s="279" t="str">
        <f t="shared" ref="F900:F963" si="104">IF(LEN(A900)=3,"是",IF(B900&lt;&gt;"",IF(SUM(C900:D900)&lt;&gt;0,"是","否"),"是"))</f>
        <v>是</v>
      </c>
      <c r="G900" s="158" t="str">
        <f t="shared" ref="G900:G963" si="105">IF(LEN(A900)=3,"类",IF(LEN(A900)=5,"款","项"))</f>
        <v>项</v>
      </c>
      <c r="H900" s="158">
        <f t="shared" si="100"/>
        <v>7</v>
      </c>
    </row>
    <row r="901" ht="36" customHeight="true" spans="1:8">
      <c r="A901" s="430">
        <v>2130302</v>
      </c>
      <c r="B901" s="297" t="s">
        <v>115</v>
      </c>
      <c r="C901" s="431">
        <v>2315</v>
      </c>
      <c r="D901" s="431">
        <v>440</v>
      </c>
      <c r="E901" s="307">
        <f t="shared" si="103"/>
        <v>-0.81</v>
      </c>
      <c r="F901" s="279" t="str">
        <f t="shared" si="104"/>
        <v>是</v>
      </c>
      <c r="G901" s="158" t="str">
        <f t="shared" si="105"/>
        <v>项</v>
      </c>
      <c r="H901" s="158">
        <f t="shared" ref="H901:H964" si="106">LEN(A901)</f>
        <v>7</v>
      </c>
    </row>
    <row r="902" ht="36" customHeight="true" spans="1:8">
      <c r="A902" s="430">
        <v>2130303</v>
      </c>
      <c r="B902" s="297" t="s">
        <v>116</v>
      </c>
      <c r="C902" s="431">
        <v>0</v>
      </c>
      <c r="D902" s="431">
        <v>0</v>
      </c>
      <c r="E902" s="307" t="str">
        <f t="shared" si="103"/>
        <v/>
      </c>
      <c r="F902" s="279" t="str">
        <f t="shared" si="104"/>
        <v>否</v>
      </c>
      <c r="G902" s="158" t="str">
        <f t="shared" si="105"/>
        <v>项</v>
      </c>
      <c r="H902" s="158">
        <f t="shared" si="106"/>
        <v>7</v>
      </c>
    </row>
    <row r="903" ht="36" customHeight="true" spans="1:8">
      <c r="A903" s="430">
        <v>2130304</v>
      </c>
      <c r="B903" s="297" t="s">
        <v>784</v>
      </c>
      <c r="C903" s="431">
        <v>0</v>
      </c>
      <c r="D903" s="431">
        <v>99</v>
      </c>
      <c r="E903" s="307" t="str">
        <f t="shared" si="103"/>
        <v/>
      </c>
      <c r="F903" s="279" t="str">
        <f t="shared" si="104"/>
        <v>是</v>
      </c>
      <c r="G903" s="158" t="str">
        <f t="shared" si="105"/>
        <v>项</v>
      </c>
      <c r="H903" s="158">
        <f t="shared" si="106"/>
        <v>7</v>
      </c>
    </row>
    <row r="904" ht="36" customHeight="true" spans="1:8">
      <c r="A904" s="430">
        <v>2130305</v>
      </c>
      <c r="B904" s="297" t="s">
        <v>785</v>
      </c>
      <c r="C904" s="431">
        <v>1765</v>
      </c>
      <c r="D904" s="431">
        <v>6358</v>
      </c>
      <c r="E904" s="307">
        <f t="shared" si="103"/>
        <v>2.602</v>
      </c>
      <c r="F904" s="279" t="str">
        <f t="shared" si="104"/>
        <v>是</v>
      </c>
      <c r="G904" s="158" t="str">
        <f t="shared" si="105"/>
        <v>项</v>
      </c>
      <c r="H904" s="158">
        <f t="shared" si="106"/>
        <v>7</v>
      </c>
    </row>
    <row r="905" ht="36" customHeight="true" spans="1:8">
      <c r="A905" s="430">
        <v>2130306</v>
      </c>
      <c r="B905" s="297" t="s">
        <v>786</v>
      </c>
      <c r="C905" s="431">
        <v>495</v>
      </c>
      <c r="D905" s="431">
        <v>737</v>
      </c>
      <c r="E905" s="307">
        <f t="shared" si="103"/>
        <v>0.489</v>
      </c>
      <c r="F905" s="279" t="str">
        <f t="shared" si="104"/>
        <v>是</v>
      </c>
      <c r="G905" s="158" t="str">
        <f t="shared" si="105"/>
        <v>项</v>
      </c>
      <c r="H905" s="158">
        <f t="shared" si="106"/>
        <v>7</v>
      </c>
    </row>
    <row r="906" ht="36" customHeight="true" spans="1:8">
      <c r="A906" s="430">
        <v>2130307</v>
      </c>
      <c r="B906" s="297" t="s">
        <v>787</v>
      </c>
      <c r="C906" s="431">
        <v>0</v>
      </c>
      <c r="D906" s="431">
        <v>0</v>
      </c>
      <c r="E906" s="307" t="str">
        <f t="shared" si="103"/>
        <v/>
      </c>
      <c r="F906" s="279" t="str">
        <f t="shared" si="104"/>
        <v>否</v>
      </c>
      <c r="G906" s="158" t="str">
        <f t="shared" si="105"/>
        <v>项</v>
      </c>
      <c r="H906" s="158">
        <f t="shared" si="106"/>
        <v>7</v>
      </c>
    </row>
    <row r="907" ht="36" customHeight="true" spans="1:8">
      <c r="A907" s="430">
        <v>2130308</v>
      </c>
      <c r="B907" s="297" t="s">
        <v>788</v>
      </c>
      <c r="C907" s="431">
        <v>0</v>
      </c>
      <c r="D907" s="431">
        <v>0</v>
      </c>
      <c r="E907" s="307" t="str">
        <f t="shared" si="103"/>
        <v/>
      </c>
      <c r="F907" s="279" t="str">
        <f t="shared" si="104"/>
        <v>否</v>
      </c>
      <c r="G907" s="158" t="str">
        <f t="shared" si="105"/>
        <v>项</v>
      </c>
      <c r="H907" s="158">
        <f t="shared" si="106"/>
        <v>7</v>
      </c>
    </row>
    <row r="908" ht="36" customHeight="true" spans="1:8">
      <c r="A908" s="430">
        <v>2130309</v>
      </c>
      <c r="B908" s="297" t="s">
        <v>789</v>
      </c>
      <c r="C908" s="431">
        <v>0</v>
      </c>
      <c r="D908" s="431">
        <v>0</v>
      </c>
      <c r="E908" s="307" t="str">
        <f t="shared" si="103"/>
        <v/>
      </c>
      <c r="F908" s="279" t="str">
        <f t="shared" si="104"/>
        <v>否</v>
      </c>
      <c r="G908" s="158" t="str">
        <f t="shared" si="105"/>
        <v>项</v>
      </c>
      <c r="H908" s="158">
        <f t="shared" si="106"/>
        <v>7</v>
      </c>
    </row>
    <row r="909" ht="36" customHeight="true" spans="1:8">
      <c r="A909" s="430">
        <v>2130310</v>
      </c>
      <c r="B909" s="297" t="s">
        <v>790</v>
      </c>
      <c r="C909" s="431">
        <v>45</v>
      </c>
      <c r="D909" s="431">
        <v>45</v>
      </c>
      <c r="E909" s="307">
        <f t="shared" si="103"/>
        <v>0</v>
      </c>
      <c r="F909" s="279" t="str">
        <f t="shared" si="104"/>
        <v>是</v>
      </c>
      <c r="G909" s="158" t="str">
        <f t="shared" si="105"/>
        <v>项</v>
      </c>
      <c r="H909" s="158">
        <f t="shared" si="106"/>
        <v>7</v>
      </c>
    </row>
    <row r="910" ht="36" customHeight="true" spans="1:8">
      <c r="A910" s="430">
        <v>2130311</v>
      </c>
      <c r="B910" s="297" t="s">
        <v>791</v>
      </c>
      <c r="C910" s="431">
        <v>2940</v>
      </c>
      <c r="D910" s="431">
        <v>1670</v>
      </c>
      <c r="E910" s="307">
        <f t="shared" si="103"/>
        <v>-0.432</v>
      </c>
      <c r="F910" s="279" t="str">
        <f t="shared" si="104"/>
        <v>是</v>
      </c>
      <c r="G910" s="158" t="str">
        <f t="shared" si="105"/>
        <v>项</v>
      </c>
      <c r="H910" s="158">
        <f t="shared" si="106"/>
        <v>7</v>
      </c>
    </row>
    <row r="911" ht="36" customHeight="true" spans="1:8">
      <c r="A911" s="430">
        <v>2130312</v>
      </c>
      <c r="B911" s="297" t="s">
        <v>792</v>
      </c>
      <c r="C911" s="431">
        <v>267</v>
      </c>
      <c r="D911" s="431">
        <v>0</v>
      </c>
      <c r="E911" s="307">
        <f t="shared" si="103"/>
        <v>-1</v>
      </c>
      <c r="F911" s="279" t="str">
        <f t="shared" si="104"/>
        <v>是</v>
      </c>
      <c r="G911" s="158" t="str">
        <f t="shared" si="105"/>
        <v>项</v>
      </c>
      <c r="H911" s="158">
        <f t="shared" si="106"/>
        <v>7</v>
      </c>
    </row>
    <row r="912" ht="36" customHeight="true" spans="1:8">
      <c r="A912" s="430">
        <v>2130313</v>
      </c>
      <c r="B912" s="297" t="s">
        <v>793</v>
      </c>
      <c r="C912" s="431">
        <v>0</v>
      </c>
      <c r="D912" s="431">
        <v>0</v>
      </c>
      <c r="E912" s="307" t="str">
        <f t="shared" si="103"/>
        <v/>
      </c>
      <c r="F912" s="279" t="str">
        <f t="shared" si="104"/>
        <v>否</v>
      </c>
      <c r="G912" s="158" t="str">
        <f t="shared" si="105"/>
        <v>项</v>
      </c>
      <c r="H912" s="158">
        <f t="shared" si="106"/>
        <v>7</v>
      </c>
    </row>
    <row r="913" ht="36" customHeight="true" spans="1:8">
      <c r="A913" s="430">
        <v>2130314</v>
      </c>
      <c r="B913" s="297" t="s">
        <v>794</v>
      </c>
      <c r="C913" s="431">
        <v>0</v>
      </c>
      <c r="D913" s="431">
        <v>0</v>
      </c>
      <c r="E913" s="307" t="str">
        <f t="shared" si="103"/>
        <v/>
      </c>
      <c r="F913" s="279" t="str">
        <f t="shared" si="104"/>
        <v>否</v>
      </c>
      <c r="G913" s="158" t="str">
        <f t="shared" si="105"/>
        <v>项</v>
      </c>
      <c r="H913" s="158">
        <f t="shared" si="106"/>
        <v>7</v>
      </c>
    </row>
    <row r="914" ht="36" customHeight="true" spans="1:8">
      <c r="A914" s="430">
        <v>2130315</v>
      </c>
      <c r="B914" s="297" t="s">
        <v>795</v>
      </c>
      <c r="C914" s="431">
        <v>0</v>
      </c>
      <c r="D914" s="431">
        <v>60</v>
      </c>
      <c r="E914" s="307" t="str">
        <f t="shared" si="103"/>
        <v/>
      </c>
      <c r="F914" s="279" t="str">
        <f t="shared" si="104"/>
        <v>是</v>
      </c>
      <c r="G914" s="158" t="str">
        <f t="shared" si="105"/>
        <v>项</v>
      </c>
      <c r="H914" s="158">
        <f t="shared" si="106"/>
        <v>7</v>
      </c>
    </row>
    <row r="915" ht="36" customHeight="true" spans="1:8">
      <c r="A915" s="430">
        <v>2130316</v>
      </c>
      <c r="B915" s="297" t="s">
        <v>796</v>
      </c>
      <c r="C915" s="431">
        <v>0</v>
      </c>
      <c r="D915" s="431">
        <v>0</v>
      </c>
      <c r="E915" s="307" t="str">
        <f t="shared" si="103"/>
        <v/>
      </c>
      <c r="F915" s="279" t="str">
        <f t="shared" si="104"/>
        <v>否</v>
      </c>
      <c r="G915" s="158" t="str">
        <f t="shared" si="105"/>
        <v>项</v>
      </c>
      <c r="H915" s="158">
        <f t="shared" si="106"/>
        <v>7</v>
      </c>
    </row>
    <row r="916" ht="36" customHeight="true" spans="1:8">
      <c r="A916" s="430">
        <v>2130317</v>
      </c>
      <c r="B916" s="297" t="s">
        <v>797</v>
      </c>
      <c r="C916" s="431">
        <v>0</v>
      </c>
      <c r="D916" s="431">
        <v>0</v>
      </c>
      <c r="E916" s="307" t="str">
        <f t="shared" si="103"/>
        <v/>
      </c>
      <c r="F916" s="279" t="str">
        <f t="shared" si="104"/>
        <v>否</v>
      </c>
      <c r="G916" s="158" t="str">
        <f t="shared" si="105"/>
        <v>项</v>
      </c>
      <c r="H916" s="158">
        <f t="shared" si="106"/>
        <v>7</v>
      </c>
    </row>
    <row r="917" ht="36" customHeight="true" spans="1:8">
      <c r="A917" s="430">
        <v>2130318</v>
      </c>
      <c r="B917" s="297" t="s">
        <v>798</v>
      </c>
      <c r="C917" s="431">
        <v>0</v>
      </c>
      <c r="D917" s="431">
        <v>0</v>
      </c>
      <c r="E917" s="307" t="str">
        <f t="shared" si="103"/>
        <v/>
      </c>
      <c r="F917" s="279" t="str">
        <f t="shared" si="104"/>
        <v>否</v>
      </c>
      <c r="G917" s="158" t="str">
        <f t="shared" si="105"/>
        <v>项</v>
      </c>
      <c r="H917" s="158">
        <f t="shared" si="106"/>
        <v>7</v>
      </c>
    </row>
    <row r="918" ht="36" customHeight="true" spans="1:8">
      <c r="A918" s="430">
        <v>2130319</v>
      </c>
      <c r="B918" s="297" t="s">
        <v>799</v>
      </c>
      <c r="C918" s="431">
        <v>0</v>
      </c>
      <c r="D918" s="431">
        <v>0</v>
      </c>
      <c r="E918" s="307" t="str">
        <f t="shared" si="103"/>
        <v/>
      </c>
      <c r="F918" s="279" t="str">
        <f t="shared" si="104"/>
        <v>否</v>
      </c>
      <c r="G918" s="158" t="str">
        <f t="shared" si="105"/>
        <v>项</v>
      </c>
      <c r="H918" s="158">
        <f t="shared" si="106"/>
        <v>7</v>
      </c>
    </row>
    <row r="919" ht="36" customHeight="true" spans="1:8">
      <c r="A919" s="430">
        <v>2130321</v>
      </c>
      <c r="B919" s="297" t="s">
        <v>800</v>
      </c>
      <c r="C919" s="431">
        <v>0</v>
      </c>
      <c r="D919" s="431">
        <v>0</v>
      </c>
      <c r="E919" s="307" t="str">
        <f t="shared" si="103"/>
        <v/>
      </c>
      <c r="F919" s="279" t="str">
        <f t="shared" si="104"/>
        <v>否</v>
      </c>
      <c r="G919" s="158" t="str">
        <f t="shared" si="105"/>
        <v>项</v>
      </c>
      <c r="H919" s="158">
        <f t="shared" si="106"/>
        <v>7</v>
      </c>
    </row>
    <row r="920" ht="36" customHeight="true" spans="1:8">
      <c r="A920" s="430">
        <v>2130322</v>
      </c>
      <c r="B920" s="297" t="s">
        <v>801</v>
      </c>
      <c r="C920" s="431">
        <v>0</v>
      </c>
      <c r="D920" s="431">
        <v>0</v>
      </c>
      <c r="E920" s="307" t="str">
        <f t="shared" si="103"/>
        <v/>
      </c>
      <c r="F920" s="279" t="str">
        <f t="shared" si="104"/>
        <v>否</v>
      </c>
      <c r="G920" s="158" t="str">
        <f t="shared" si="105"/>
        <v>项</v>
      </c>
      <c r="H920" s="158">
        <f t="shared" si="106"/>
        <v>7</v>
      </c>
    </row>
    <row r="921" ht="36" customHeight="true" spans="1:8">
      <c r="A921" s="430">
        <v>2130333</v>
      </c>
      <c r="B921" s="297" t="s">
        <v>775</v>
      </c>
      <c r="C921" s="431">
        <v>200</v>
      </c>
      <c r="D921" s="431">
        <v>0</v>
      </c>
      <c r="E921" s="307">
        <f t="shared" si="103"/>
        <v>-1</v>
      </c>
      <c r="F921" s="279" t="str">
        <f t="shared" si="104"/>
        <v>是</v>
      </c>
      <c r="G921" s="158" t="str">
        <f t="shared" si="105"/>
        <v>项</v>
      </c>
      <c r="H921" s="158">
        <f t="shared" si="106"/>
        <v>7</v>
      </c>
    </row>
    <row r="922" ht="36" customHeight="true" spans="1:8">
      <c r="A922" s="430">
        <v>2130334</v>
      </c>
      <c r="B922" s="297" t="s">
        <v>802</v>
      </c>
      <c r="C922" s="431">
        <v>0</v>
      </c>
      <c r="D922" s="431">
        <v>0</v>
      </c>
      <c r="E922" s="307" t="str">
        <f t="shared" si="103"/>
        <v/>
      </c>
      <c r="F922" s="279" t="str">
        <f t="shared" si="104"/>
        <v>否</v>
      </c>
      <c r="G922" s="158" t="str">
        <f t="shared" si="105"/>
        <v>项</v>
      </c>
      <c r="H922" s="158">
        <f t="shared" si="106"/>
        <v>7</v>
      </c>
    </row>
    <row r="923" ht="36" customHeight="true" spans="1:8">
      <c r="A923" s="430">
        <v>2130335</v>
      </c>
      <c r="B923" s="297" t="s">
        <v>803</v>
      </c>
      <c r="C923" s="431">
        <v>0</v>
      </c>
      <c r="D923" s="431">
        <v>0</v>
      </c>
      <c r="E923" s="307" t="str">
        <f t="shared" si="103"/>
        <v/>
      </c>
      <c r="F923" s="279" t="str">
        <f t="shared" si="104"/>
        <v>否</v>
      </c>
      <c r="G923" s="158" t="str">
        <f t="shared" si="105"/>
        <v>项</v>
      </c>
      <c r="H923" s="158">
        <f t="shared" si="106"/>
        <v>7</v>
      </c>
    </row>
    <row r="924" ht="36" customHeight="true" spans="1:8">
      <c r="A924" s="430">
        <v>2130336</v>
      </c>
      <c r="B924" s="297" t="s">
        <v>804</v>
      </c>
      <c r="C924" s="431">
        <v>0</v>
      </c>
      <c r="D924" s="431">
        <v>0</v>
      </c>
      <c r="E924" s="307" t="str">
        <f t="shared" si="103"/>
        <v/>
      </c>
      <c r="F924" s="279" t="str">
        <f t="shared" si="104"/>
        <v>否</v>
      </c>
      <c r="G924" s="158" t="str">
        <f t="shared" si="105"/>
        <v>项</v>
      </c>
      <c r="H924" s="158">
        <f t="shared" si="106"/>
        <v>7</v>
      </c>
    </row>
    <row r="925" ht="36" customHeight="true" spans="1:8">
      <c r="A925" s="430">
        <v>2130337</v>
      </c>
      <c r="B925" s="297" t="s">
        <v>805</v>
      </c>
      <c r="C925" s="431">
        <v>0</v>
      </c>
      <c r="D925" s="431">
        <v>0</v>
      </c>
      <c r="E925" s="307" t="str">
        <f t="shared" si="103"/>
        <v/>
      </c>
      <c r="F925" s="279" t="str">
        <f t="shared" si="104"/>
        <v>否</v>
      </c>
      <c r="G925" s="158" t="str">
        <f t="shared" si="105"/>
        <v>项</v>
      </c>
      <c r="H925" s="158">
        <f t="shared" si="106"/>
        <v>7</v>
      </c>
    </row>
    <row r="926" ht="36" customHeight="true" spans="1:8">
      <c r="A926" s="430">
        <v>2130399</v>
      </c>
      <c r="B926" s="297" t="s">
        <v>806</v>
      </c>
      <c r="C926" s="431">
        <v>438</v>
      </c>
      <c r="D926" s="431">
        <v>553</v>
      </c>
      <c r="E926" s="307">
        <f t="shared" si="103"/>
        <v>0.263</v>
      </c>
      <c r="F926" s="279" t="str">
        <f t="shared" si="104"/>
        <v>是</v>
      </c>
      <c r="G926" s="158" t="str">
        <f t="shared" si="105"/>
        <v>项</v>
      </c>
      <c r="H926" s="158">
        <f t="shared" si="106"/>
        <v>7</v>
      </c>
    </row>
    <row r="927" ht="36" customHeight="true" spans="1:8">
      <c r="A927" s="428">
        <v>21305</v>
      </c>
      <c r="B927" s="295" t="s">
        <v>807</v>
      </c>
      <c r="C927" s="429">
        <v>18064</v>
      </c>
      <c r="D927" s="429">
        <v>13940</v>
      </c>
      <c r="E927" s="348">
        <f>IFERROR(D927/C927-1,"")</f>
        <v>-0.228</v>
      </c>
      <c r="F927" s="279" t="str">
        <f t="shared" si="104"/>
        <v>是</v>
      </c>
      <c r="G927" s="158" t="str">
        <f t="shared" si="105"/>
        <v>款</v>
      </c>
      <c r="H927" s="158">
        <f t="shared" si="106"/>
        <v>5</v>
      </c>
    </row>
    <row r="928" ht="36" customHeight="true" spans="1:8">
      <c r="A928" s="430">
        <v>2130501</v>
      </c>
      <c r="B928" s="297" t="s">
        <v>114</v>
      </c>
      <c r="C928" s="431">
        <v>391</v>
      </c>
      <c r="D928" s="431">
        <v>332</v>
      </c>
      <c r="E928" s="307">
        <f t="shared" ref="E928:E937" si="107">IF(C928&gt;0,D928/C928-1,IF(C928&lt;0,-(D928/C928-1),""))</f>
        <v>-0.151</v>
      </c>
      <c r="F928" s="279" t="str">
        <f t="shared" si="104"/>
        <v>是</v>
      </c>
      <c r="G928" s="158" t="str">
        <f t="shared" si="105"/>
        <v>项</v>
      </c>
      <c r="H928" s="158">
        <f t="shared" si="106"/>
        <v>7</v>
      </c>
    </row>
    <row r="929" ht="36" customHeight="true" spans="1:8">
      <c r="A929" s="430">
        <v>2130502</v>
      </c>
      <c r="B929" s="297" t="s">
        <v>115</v>
      </c>
      <c r="C929" s="431">
        <v>0</v>
      </c>
      <c r="D929" s="431">
        <v>0</v>
      </c>
      <c r="E929" s="307" t="str">
        <f t="shared" si="107"/>
        <v/>
      </c>
      <c r="F929" s="279" t="str">
        <f t="shared" si="104"/>
        <v>否</v>
      </c>
      <c r="G929" s="158" t="str">
        <f t="shared" si="105"/>
        <v>项</v>
      </c>
      <c r="H929" s="158">
        <f t="shared" si="106"/>
        <v>7</v>
      </c>
    </row>
    <row r="930" ht="36" customHeight="true" spans="1:8">
      <c r="A930" s="430">
        <v>2130503</v>
      </c>
      <c r="B930" s="297" t="s">
        <v>116</v>
      </c>
      <c r="C930" s="431">
        <v>0</v>
      </c>
      <c r="D930" s="431">
        <v>0</v>
      </c>
      <c r="E930" s="307" t="str">
        <f t="shared" si="107"/>
        <v/>
      </c>
      <c r="F930" s="279" t="str">
        <f t="shared" si="104"/>
        <v>否</v>
      </c>
      <c r="G930" s="158" t="str">
        <f t="shared" si="105"/>
        <v>项</v>
      </c>
      <c r="H930" s="158">
        <f t="shared" si="106"/>
        <v>7</v>
      </c>
    </row>
    <row r="931" ht="36" customHeight="true" spans="1:8">
      <c r="A931" s="430">
        <v>2130504</v>
      </c>
      <c r="B931" s="297" t="s">
        <v>808</v>
      </c>
      <c r="C931" s="431">
        <v>16459</v>
      </c>
      <c r="D931" s="431">
        <v>0</v>
      </c>
      <c r="E931" s="307">
        <f t="shared" si="107"/>
        <v>-1</v>
      </c>
      <c r="F931" s="279" t="str">
        <f t="shared" si="104"/>
        <v>是</v>
      </c>
      <c r="G931" s="158" t="str">
        <f t="shared" si="105"/>
        <v>项</v>
      </c>
      <c r="H931" s="158">
        <f t="shared" si="106"/>
        <v>7</v>
      </c>
    </row>
    <row r="932" ht="36" customHeight="true" spans="1:8">
      <c r="A932" s="430">
        <v>2130505</v>
      </c>
      <c r="B932" s="297" t="s">
        <v>809</v>
      </c>
      <c r="C932" s="431">
        <v>1000</v>
      </c>
      <c r="D932" s="431">
        <v>13407</v>
      </c>
      <c r="E932" s="307">
        <f t="shared" si="107"/>
        <v>12.407</v>
      </c>
      <c r="F932" s="279" t="str">
        <f t="shared" si="104"/>
        <v>是</v>
      </c>
      <c r="G932" s="158" t="str">
        <f t="shared" si="105"/>
        <v>项</v>
      </c>
      <c r="H932" s="158">
        <f t="shared" si="106"/>
        <v>7</v>
      </c>
    </row>
    <row r="933" ht="36" customHeight="true" spans="1:8">
      <c r="A933" s="430">
        <v>2130506</v>
      </c>
      <c r="B933" s="297" t="s">
        <v>810</v>
      </c>
      <c r="C933" s="431">
        <v>0</v>
      </c>
      <c r="D933" s="431">
        <v>0</v>
      </c>
      <c r="E933" s="307" t="str">
        <f t="shared" si="107"/>
        <v/>
      </c>
      <c r="F933" s="279" t="str">
        <f t="shared" si="104"/>
        <v>否</v>
      </c>
      <c r="G933" s="158" t="str">
        <f t="shared" si="105"/>
        <v>项</v>
      </c>
      <c r="H933" s="158">
        <f t="shared" si="106"/>
        <v>7</v>
      </c>
    </row>
    <row r="934" ht="36" customHeight="true" spans="1:8">
      <c r="A934" s="430">
        <v>2130507</v>
      </c>
      <c r="B934" s="297" t="s">
        <v>811</v>
      </c>
      <c r="C934" s="431">
        <v>96</v>
      </c>
      <c r="D934" s="431">
        <v>96</v>
      </c>
      <c r="E934" s="307">
        <f t="shared" si="107"/>
        <v>0</v>
      </c>
      <c r="F934" s="279" t="str">
        <f t="shared" si="104"/>
        <v>是</v>
      </c>
      <c r="G934" s="158" t="str">
        <f t="shared" si="105"/>
        <v>项</v>
      </c>
      <c r="H934" s="158">
        <f t="shared" si="106"/>
        <v>7</v>
      </c>
    </row>
    <row r="935" ht="36" customHeight="true" spans="1:8">
      <c r="A935" s="430">
        <v>2130508</v>
      </c>
      <c r="B935" s="297" t="s">
        <v>812</v>
      </c>
      <c r="C935" s="431">
        <v>0</v>
      </c>
      <c r="D935" s="431">
        <v>0</v>
      </c>
      <c r="E935" s="307" t="str">
        <f t="shared" si="107"/>
        <v/>
      </c>
      <c r="F935" s="279" t="str">
        <f t="shared" si="104"/>
        <v>否</v>
      </c>
      <c r="G935" s="158" t="str">
        <f t="shared" si="105"/>
        <v>项</v>
      </c>
      <c r="H935" s="158">
        <f t="shared" si="106"/>
        <v>7</v>
      </c>
    </row>
    <row r="936" ht="36" customHeight="true" spans="1:8">
      <c r="A936" s="430">
        <v>2130550</v>
      </c>
      <c r="B936" s="297" t="s">
        <v>813</v>
      </c>
      <c r="C936" s="431">
        <v>0</v>
      </c>
      <c r="D936" s="431">
        <v>0</v>
      </c>
      <c r="E936" s="307" t="str">
        <f t="shared" si="107"/>
        <v/>
      </c>
      <c r="F936" s="279" t="str">
        <f t="shared" si="104"/>
        <v>否</v>
      </c>
      <c r="G936" s="158" t="str">
        <f t="shared" si="105"/>
        <v>项</v>
      </c>
      <c r="H936" s="158">
        <f t="shared" si="106"/>
        <v>7</v>
      </c>
    </row>
    <row r="937" ht="36" customHeight="true" spans="1:8">
      <c r="A937" s="430">
        <v>2130599</v>
      </c>
      <c r="B937" s="297" t="s">
        <v>814</v>
      </c>
      <c r="C937" s="431">
        <v>118</v>
      </c>
      <c r="D937" s="431">
        <v>105</v>
      </c>
      <c r="E937" s="307">
        <f t="shared" si="107"/>
        <v>-0.11</v>
      </c>
      <c r="F937" s="279" t="str">
        <f t="shared" si="104"/>
        <v>是</v>
      </c>
      <c r="G937" s="158" t="str">
        <f t="shared" si="105"/>
        <v>项</v>
      </c>
      <c r="H937" s="158">
        <f t="shared" si="106"/>
        <v>7</v>
      </c>
    </row>
    <row r="938" ht="36" customHeight="true" spans="1:8">
      <c r="A938" s="428">
        <v>21307</v>
      </c>
      <c r="B938" s="295" t="s">
        <v>815</v>
      </c>
      <c r="C938" s="429">
        <v>0</v>
      </c>
      <c r="D938" s="429">
        <v>0</v>
      </c>
      <c r="E938" s="348" t="str">
        <f>IFERROR(D938/C938-1,"")</f>
        <v/>
      </c>
      <c r="F938" s="279" t="str">
        <f t="shared" si="104"/>
        <v>否</v>
      </c>
      <c r="G938" s="158" t="str">
        <f t="shared" si="105"/>
        <v>款</v>
      </c>
      <c r="H938" s="158">
        <f t="shared" si="106"/>
        <v>5</v>
      </c>
    </row>
    <row r="939" ht="36" customHeight="true" spans="1:8">
      <c r="A939" s="430">
        <v>2130701</v>
      </c>
      <c r="B939" s="297" t="s">
        <v>816</v>
      </c>
      <c r="C939" s="431">
        <v>0</v>
      </c>
      <c r="D939" s="431">
        <v>0</v>
      </c>
      <c r="E939" s="307" t="str">
        <f t="shared" ref="E939:E944" si="108">IF(C939&gt;0,D939/C939-1,IF(C939&lt;0,-(D939/C939-1),""))</f>
        <v/>
      </c>
      <c r="F939" s="279" t="str">
        <f t="shared" si="104"/>
        <v>否</v>
      </c>
      <c r="G939" s="158" t="str">
        <f t="shared" si="105"/>
        <v>项</v>
      </c>
      <c r="H939" s="158">
        <f t="shared" si="106"/>
        <v>7</v>
      </c>
    </row>
    <row r="940" ht="36" customHeight="true" spans="1:8">
      <c r="A940" s="430">
        <v>2130704</v>
      </c>
      <c r="B940" s="297" t="s">
        <v>817</v>
      </c>
      <c r="C940" s="431">
        <v>0</v>
      </c>
      <c r="D940" s="431">
        <v>0</v>
      </c>
      <c r="E940" s="307" t="str">
        <f t="shared" si="108"/>
        <v/>
      </c>
      <c r="F940" s="279" t="str">
        <f t="shared" si="104"/>
        <v>否</v>
      </c>
      <c r="G940" s="158" t="str">
        <f t="shared" si="105"/>
        <v>项</v>
      </c>
      <c r="H940" s="158">
        <f t="shared" si="106"/>
        <v>7</v>
      </c>
    </row>
    <row r="941" ht="36" customHeight="true" spans="1:8">
      <c r="A941" s="430">
        <v>2130705</v>
      </c>
      <c r="B941" s="297" t="s">
        <v>818</v>
      </c>
      <c r="C941" s="431">
        <v>0</v>
      </c>
      <c r="D941" s="431">
        <v>0</v>
      </c>
      <c r="E941" s="307" t="str">
        <f t="shared" si="108"/>
        <v/>
      </c>
      <c r="F941" s="279" t="str">
        <f t="shared" si="104"/>
        <v>否</v>
      </c>
      <c r="G941" s="158" t="str">
        <f t="shared" si="105"/>
        <v>项</v>
      </c>
      <c r="H941" s="158">
        <f t="shared" si="106"/>
        <v>7</v>
      </c>
    </row>
    <row r="942" ht="36" customHeight="true" spans="1:8">
      <c r="A942" s="430">
        <v>2130706</v>
      </c>
      <c r="B942" s="297" t="s">
        <v>819</v>
      </c>
      <c r="C942" s="431">
        <v>0</v>
      </c>
      <c r="D942" s="431">
        <v>0</v>
      </c>
      <c r="E942" s="307" t="str">
        <f t="shared" si="108"/>
        <v/>
      </c>
      <c r="F942" s="279" t="str">
        <f t="shared" si="104"/>
        <v>否</v>
      </c>
      <c r="G942" s="158" t="str">
        <f t="shared" si="105"/>
        <v>项</v>
      </c>
      <c r="H942" s="158">
        <f t="shared" si="106"/>
        <v>7</v>
      </c>
    </row>
    <row r="943" ht="36" customHeight="true" spans="1:8">
      <c r="A943" s="430">
        <v>2130707</v>
      </c>
      <c r="B943" s="297" t="s">
        <v>820</v>
      </c>
      <c r="C943" s="431">
        <v>0</v>
      </c>
      <c r="D943" s="431">
        <v>0</v>
      </c>
      <c r="E943" s="307" t="str">
        <f t="shared" si="108"/>
        <v/>
      </c>
      <c r="F943" s="279" t="str">
        <f t="shared" si="104"/>
        <v>否</v>
      </c>
      <c r="G943" s="158" t="str">
        <f t="shared" si="105"/>
        <v>项</v>
      </c>
      <c r="H943" s="158">
        <f t="shared" si="106"/>
        <v>7</v>
      </c>
    </row>
    <row r="944" ht="36" customHeight="true" spans="1:8">
      <c r="A944" s="430">
        <v>2130799</v>
      </c>
      <c r="B944" s="297" t="s">
        <v>821</v>
      </c>
      <c r="C944" s="431">
        <v>0</v>
      </c>
      <c r="D944" s="431">
        <v>0</v>
      </c>
      <c r="E944" s="307" t="str">
        <f t="shared" si="108"/>
        <v/>
      </c>
      <c r="F944" s="279" t="str">
        <f t="shared" si="104"/>
        <v>否</v>
      </c>
      <c r="G944" s="158" t="str">
        <f t="shared" si="105"/>
        <v>项</v>
      </c>
      <c r="H944" s="158">
        <f t="shared" si="106"/>
        <v>7</v>
      </c>
    </row>
    <row r="945" ht="36" customHeight="true" spans="1:8">
      <c r="A945" s="428">
        <v>21308</v>
      </c>
      <c r="B945" s="295" t="s">
        <v>822</v>
      </c>
      <c r="C945" s="429">
        <v>0</v>
      </c>
      <c r="D945" s="429">
        <v>951</v>
      </c>
      <c r="E945" s="348" t="str">
        <f>IFERROR(D945/C945-1,"")</f>
        <v/>
      </c>
      <c r="F945" s="279" t="str">
        <f t="shared" si="104"/>
        <v>是</v>
      </c>
      <c r="G945" s="158" t="str">
        <f t="shared" si="105"/>
        <v>款</v>
      </c>
      <c r="H945" s="158">
        <f t="shared" si="106"/>
        <v>5</v>
      </c>
    </row>
    <row r="946" ht="36" customHeight="true" spans="1:8">
      <c r="A946" s="430">
        <v>2130801</v>
      </c>
      <c r="B946" s="297" t="s">
        <v>823</v>
      </c>
      <c r="C946" s="431">
        <v>0</v>
      </c>
      <c r="D946" s="431">
        <v>0</v>
      </c>
      <c r="E946" s="307" t="str">
        <f t="shared" ref="E946:E951" si="109">IF(C946&gt;0,D946/C946-1,IF(C946&lt;0,-(D946/C946-1),""))</f>
        <v/>
      </c>
      <c r="F946" s="279" t="str">
        <f t="shared" si="104"/>
        <v>否</v>
      </c>
      <c r="G946" s="158" t="str">
        <f t="shared" si="105"/>
        <v>项</v>
      </c>
      <c r="H946" s="158">
        <f t="shared" si="106"/>
        <v>7</v>
      </c>
    </row>
    <row r="947" ht="36" customHeight="true" spans="1:8">
      <c r="A947" s="430">
        <v>2130802</v>
      </c>
      <c r="B947" s="297" t="s">
        <v>824</v>
      </c>
      <c r="C947" s="431">
        <v>0</v>
      </c>
      <c r="D947" s="431">
        <v>0</v>
      </c>
      <c r="E947" s="307" t="str">
        <f t="shared" si="109"/>
        <v/>
      </c>
      <c r="F947" s="279" t="str">
        <f t="shared" si="104"/>
        <v>否</v>
      </c>
      <c r="G947" s="158" t="str">
        <f t="shared" si="105"/>
        <v>项</v>
      </c>
      <c r="H947" s="158">
        <f t="shared" si="106"/>
        <v>7</v>
      </c>
    </row>
    <row r="948" ht="36" customHeight="true" spans="1:8">
      <c r="A948" s="430">
        <v>2130803</v>
      </c>
      <c r="B948" s="297" t="s">
        <v>825</v>
      </c>
      <c r="C948" s="431">
        <v>0</v>
      </c>
      <c r="D948" s="431">
        <v>602</v>
      </c>
      <c r="E948" s="307" t="str">
        <f t="shared" si="109"/>
        <v/>
      </c>
      <c r="F948" s="279" t="str">
        <f t="shared" si="104"/>
        <v>是</v>
      </c>
      <c r="G948" s="158" t="str">
        <f t="shared" si="105"/>
        <v>项</v>
      </c>
      <c r="H948" s="158">
        <f t="shared" si="106"/>
        <v>7</v>
      </c>
    </row>
    <row r="949" ht="36" customHeight="true" spans="1:8">
      <c r="A949" s="430">
        <v>2130804</v>
      </c>
      <c r="B949" s="297" t="s">
        <v>826</v>
      </c>
      <c r="C949" s="431">
        <v>0</v>
      </c>
      <c r="D949" s="431">
        <v>0</v>
      </c>
      <c r="E949" s="307" t="str">
        <f t="shared" si="109"/>
        <v/>
      </c>
      <c r="F949" s="279" t="str">
        <f t="shared" si="104"/>
        <v>否</v>
      </c>
      <c r="G949" s="158" t="str">
        <f t="shared" si="105"/>
        <v>项</v>
      </c>
      <c r="H949" s="158">
        <f t="shared" si="106"/>
        <v>7</v>
      </c>
    </row>
    <row r="950" ht="36" customHeight="true" spans="1:8">
      <c r="A950" s="430">
        <v>2130805</v>
      </c>
      <c r="B950" s="297" t="s">
        <v>827</v>
      </c>
      <c r="C950" s="431">
        <v>0</v>
      </c>
      <c r="D950" s="431">
        <v>0</v>
      </c>
      <c r="E950" s="307" t="str">
        <f t="shared" si="109"/>
        <v/>
      </c>
      <c r="F950" s="279" t="str">
        <f t="shared" si="104"/>
        <v>否</v>
      </c>
      <c r="G950" s="158" t="str">
        <f t="shared" si="105"/>
        <v>项</v>
      </c>
      <c r="H950" s="158">
        <f t="shared" si="106"/>
        <v>7</v>
      </c>
    </row>
    <row r="951" ht="36" customHeight="true" spans="1:8">
      <c r="A951" s="430">
        <v>2130899</v>
      </c>
      <c r="B951" s="297" t="s">
        <v>828</v>
      </c>
      <c r="C951" s="431">
        <v>0</v>
      </c>
      <c r="D951" s="431">
        <v>349</v>
      </c>
      <c r="E951" s="307" t="str">
        <f t="shared" si="109"/>
        <v/>
      </c>
      <c r="F951" s="279" t="str">
        <f t="shared" si="104"/>
        <v>是</v>
      </c>
      <c r="G951" s="158" t="str">
        <f t="shared" si="105"/>
        <v>项</v>
      </c>
      <c r="H951" s="158">
        <f t="shared" si="106"/>
        <v>7</v>
      </c>
    </row>
    <row r="952" ht="36" customHeight="true" spans="1:8">
      <c r="A952" s="428">
        <v>21309</v>
      </c>
      <c r="B952" s="295" t="s">
        <v>829</v>
      </c>
      <c r="C952" s="429">
        <v>0</v>
      </c>
      <c r="D952" s="429">
        <v>6</v>
      </c>
      <c r="E952" s="348" t="str">
        <f>IFERROR(D952/C952-1,"")</f>
        <v/>
      </c>
      <c r="F952" s="279" t="str">
        <f t="shared" si="104"/>
        <v>是</v>
      </c>
      <c r="G952" s="158" t="str">
        <f t="shared" si="105"/>
        <v>款</v>
      </c>
      <c r="H952" s="158">
        <f t="shared" si="106"/>
        <v>5</v>
      </c>
    </row>
    <row r="953" ht="36" customHeight="true" spans="1:8">
      <c r="A953" s="430">
        <v>2130901</v>
      </c>
      <c r="B953" s="297" t="s">
        <v>830</v>
      </c>
      <c r="C953" s="431">
        <v>0</v>
      </c>
      <c r="D953" s="431">
        <v>0</v>
      </c>
      <c r="E953" s="307" t="str">
        <f>IF(C953&gt;0,D953/C953-1,IF(C953&lt;0,-(D953/C953-1),""))</f>
        <v/>
      </c>
      <c r="F953" s="279" t="str">
        <f t="shared" si="104"/>
        <v>否</v>
      </c>
      <c r="G953" s="158" t="str">
        <f t="shared" si="105"/>
        <v>项</v>
      </c>
      <c r="H953" s="158">
        <f t="shared" si="106"/>
        <v>7</v>
      </c>
    </row>
    <row r="954" ht="36" customHeight="true" spans="1:8">
      <c r="A954" s="430">
        <v>2130999</v>
      </c>
      <c r="B954" s="297" t="s">
        <v>831</v>
      </c>
      <c r="C954" s="431">
        <v>0</v>
      </c>
      <c r="D954" s="431">
        <v>6</v>
      </c>
      <c r="E954" s="307" t="str">
        <f>IF(C954&gt;0,D954/C954-1,IF(C954&lt;0,-(D954/C954-1),""))</f>
        <v/>
      </c>
      <c r="F954" s="279" t="str">
        <f t="shared" si="104"/>
        <v>是</v>
      </c>
      <c r="G954" s="158" t="str">
        <f t="shared" si="105"/>
        <v>项</v>
      </c>
      <c r="H954" s="158">
        <f t="shared" si="106"/>
        <v>7</v>
      </c>
    </row>
    <row r="955" ht="36" customHeight="true" spans="1:8">
      <c r="A955" s="428">
        <v>21399</v>
      </c>
      <c r="B955" s="295" t="s">
        <v>832</v>
      </c>
      <c r="C955" s="429">
        <v>7</v>
      </c>
      <c r="D955" s="429">
        <v>36</v>
      </c>
      <c r="E955" s="348">
        <f>IFERROR(D955/C955-1,"")</f>
        <v>4.143</v>
      </c>
      <c r="F955" s="279" t="str">
        <f t="shared" si="104"/>
        <v>是</v>
      </c>
      <c r="G955" s="158" t="str">
        <f t="shared" si="105"/>
        <v>款</v>
      </c>
      <c r="H955" s="158">
        <f t="shared" si="106"/>
        <v>5</v>
      </c>
    </row>
    <row r="956" ht="36" customHeight="true" spans="1:8">
      <c r="A956" s="430">
        <v>2139901</v>
      </c>
      <c r="B956" s="297" t="s">
        <v>833</v>
      </c>
      <c r="C956" s="431">
        <v>0</v>
      </c>
      <c r="D956" s="431">
        <v>0</v>
      </c>
      <c r="E956" s="307" t="str">
        <f>IF(C956&gt;0,D956/C956-1,IF(C956&lt;0,-(D956/C956-1),""))</f>
        <v/>
      </c>
      <c r="F956" s="279" t="str">
        <f t="shared" si="104"/>
        <v>否</v>
      </c>
      <c r="G956" s="158" t="str">
        <f t="shared" si="105"/>
        <v>项</v>
      </c>
      <c r="H956" s="158">
        <f t="shared" si="106"/>
        <v>7</v>
      </c>
    </row>
    <row r="957" ht="36" customHeight="true" spans="1:8">
      <c r="A957" s="430">
        <v>2139999</v>
      </c>
      <c r="B957" s="297" t="s">
        <v>834</v>
      </c>
      <c r="C957" s="431">
        <v>7</v>
      </c>
      <c r="D957" s="431">
        <v>36</v>
      </c>
      <c r="E957" s="307">
        <f>IF(C957&gt;0,D957/C957-1,IF(C957&lt;0,-(D957/C957-1),""))</f>
        <v>4.143</v>
      </c>
      <c r="F957" s="279" t="str">
        <f t="shared" si="104"/>
        <v>是</v>
      </c>
      <c r="G957" s="158" t="str">
        <f t="shared" si="105"/>
        <v>项</v>
      </c>
      <c r="H957" s="158">
        <f t="shared" si="106"/>
        <v>7</v>
      </c>
    </row>
    <row r="958" ht="36" customHeight="true" spans="1:8">
      <c r="A958" s="445" t="s">
        <v>835</v>
      </c>
      <c r="B958" s="442" t="s">
        <v>254</v>
      </c>
      <c r="C958" s="429"/>
      <c r="D958" s="429">
        <v>0</v>
      </c>
      <c r="E958" s="348" t="str">
        <f>IFERROR(D958/C958-1,"")</f>
        <v/>
      </c>
      <c r="F958" s="279" t="str">
        <f t="shared" si="104"/>
        <v>否</v>
      </c>
      <c r="G958" s="158" t="str">
        <f t="shared" si="105"/>
        <v>项</v>
      </c>
      <c r="H958" s="158">
        <f t="shared" si="106"/>
        <v>4</v>
      </c>
    </row>
    <row r="959" ht="36" customHeight="true" spans="1:8">
      <c r="A959" s="445" t="s">
        <v>836</v>
      </c>
      <c r="B959" s="442" t="s">
        <v>837</v>
      </c>
      <c r="C959" s="429"/>
      <c r="D959" s="429">
        <v>0</v>
      </c>
      <c r="E959" s="348" t="str">
        <f>IFERROR(D959/C959-1,"")</f>
        <v/>
      </c>
      <c r="F959" s="279" t="str">
        <f t="shared" si="104"/>
        <v>否</v>
      </c>
      <c r="G959" s="158" t="str">
        <f t="shared" si="105"/>
        <v>项</v>
      </c>
      <c r="H959" s="158">
        <f t="shared" si="106"/>
        <v>4</v>
      </c>
    </row>
    <row r="960" ht="36" customHeight="true" spans="1:8">
      <c r="A960" s="428">
        <v>214</v>
      </c>
      <c r="B960" s="295" t="s">
        <v>83</v>
      </c>
      <c r="C960" s="429">
        <v>12629</v>
      </c>
      <c r="D960" s="429">
        <v>21762</v>
      </c>
      <c r="E960" s="348">
        <f>IFERROR(D960/C960-1,"")</f>
        <v>0.723</v>
      </c>
      <c r="F960" s="279" t="str">
        <f t="shared" si="104"/>
        <v>是</v>
      </c>
      <c r="G960" s="158" t="str">
        <f t="shared" si="105"/>
        <v>类</v>
      </c>
      <c r="H960" s="158">
        <f t="shared" si="106"/>
        <v>3</v>
      </c>
    </row>
    <row r="961" ht="36" customHeight="true" spans="1:8">
      <c r="A961" s="428">
        <v>21401</v>
      </c>
      <c r="B961" s="295" t="s">
        <v>838</v>
      </c>
      <c r="C961" s="429">
        <v>10657</v>
      </c>
      <c r="D961" s="429">
        <v>19801</v>
      </c>
      <c r="E961" s="348">
        <f>IFERROR(D961/C961-1,"")</f>
        <v>0.858</v>
      </c>
      <c r="F961" s="279" t="str">
        <f t="shared" si="104"/>
        <v>是</v>
      </c>
      <c r="G961" s="158" t="str">
        <f t="shared" si="105"/>
        <v>款</v>
      </c>
      <c r="H961" s="158">
        <f t="shared" si="106"/>
        <v>5</v>
      </c>
    </row>
    <row r="962" ht="36" customHeight="true" spans="1:8">
      <c r="A962" s="430">
        <v>2140101</v>
      </c>
      <c r="B962" s="297" t="s">
        <v>114</v>
      </c>
      <c r="C962" s="431">
        <v>1270</v>
      </c>
      <c r="D962" s="431">
        <v>878</v>
      </c>
      <c r="E962" s="307">
        <f t="shared" ref="E962:E983" si="110">IF(C962&gt;0,D962/C962-1,IF(C962&lt;0,-(D962/C962-1),""))</f>
        <v>-0.309</v>
      </c>
      <c r="F962" s="279" t="str">
        <f t="shared" si="104"/>
        <v>是</v>
      </c>
      <c r="G962" s="158" t="str">
        <f t="shared" si="105"/>
        <v>项</v>
      </c>
      <c r="H962" s="158">
        <f t="shared" si="106"/>
        <v>7</v>
      </c>
    </row>
    <row r="963" ht="36" customHeight="true" spans="1:8">
      <c r="A963" s="430">
        <v>2140102</v>
      </c>
      <c r="B963" s="297" t="s">
        <v>115</v>
      </c>
      <c r="C963" s="431">
        <v>445</v>
      </c>
      <c r="D963" s="431">
        <v>27</v>
      </c>
      <c r="E963" s="307">
        <f t="shared" si="110"/>
        <v>-0.939</v>
      </c>
      <c r="F963" s="279" t="str">
        <f t="shared" si="104"/>
        <v>是</v>
      </c>
      <c r="G963" s="158" t="str">
        <f t="shared" si="105"/>
        <v>项</v>
      </c>
      <c r="H963" s="158">
        <f t="shared" si="106"/>
        <v>7</v>
      </c>
    </row>
    <row r="964" ht="36" customHeight="true" spans="1:8">
      <c r="A964" s="430">
        <v>2140103</v>
      </c>
      <c r="B964" s="297" t="s">
        <v>116</v>
      </c>
      <c r="C964" s="431">
        <v>0</v>
      </c>
      <c r="D964" s="431">
        <v>0</v>
      </c>
      <c r="E964" s="307" t="str">
        <f t="shared" si="110"/>
        <v/>
      </c>
      <c r="F964" s="279" t="str">
        <f t="shared" ref="F964:F1027" si="111">IF(LEN(A964)=3,"是",IF(B964&lt;&gt;"",IF(SUM(C964:D964)&lt;&gt;0,"是","否"),"是"))</f>
        <v>否</v>
      </c>
      <c r="G964" s="158" t="str">
        <f t="shared" ref="G964:G1027" si="112">IF(LEN(A964)=3,"类",IF(LEN(A964)=5,"款","项"))</f>
        <v>项</v>
      </c>
      <c r="H964" s="158">
        <f t="shared" si="106"/>
        <v>7</v>
      </c>
    </row>
    <row r="965" ht="36" customHeight="true" spans="1:8">
      <c r="A965" s="430">
        <v>2140104</v>
      </c>
      <c r="B965" s="297" t="s">
        <v>839</v>
      </c>
      <c r="C965" s="431">
        <v>3668</v>
      </c>
      <c r="D965" s="431">
        <v>12145</v>
      </c>
      <c r="E965" s="307">
        <f t="shared" si="110"/>
        <v>2.311</v>
      </c>
      <c r="F965" s="279" t="str">
        <f t="shared" si="111"/>
        <v>是</v>
      </c>
      <c r="G965" s="158" t="str">
        <f t="shared" si="112"/>
        <v>项</v>
      </c>
      <c r="H965" s="158">
        <f t="shared" ref="H965:H1028" si="113">LEN(A965)</f>
        <v>7</v>
      </c>
    </row>
    <row r="966" ht="36" customHeight="true" spans="1:8">
      <c r="A966" s="430">
        <v>2140106</v>
      </c>
      <c r="B966" s="297" t="s">
        <v>840</v>
      </c>
      <c r="C966" s="431">
        <v>0</v>
      </c>
      <c r="D966" s="431">
        <v>0</v>
      </c>
      <c r="E966" s="307" t="str">
        <f t="shared" si="110"/>
        <v/>
      </c>
      <c r="F966" s="279" t="str">
        <f t="shared" si="111"/>
        <v>否</v>
      </c>
      <c r="G966" s="158" t="str">
        <f t="shared" si="112"/>
        <v>项</v>
      </c>
      <c r="H966" s="158">
        <f t="shared" si="113"/>
        <v>7</v>
      </c>
    </row>
    <row r="967" ht="36" customHeight="true" spans="1:8">
      <c r="A967" s="430">
        <v>2140109</v>
      </c>
      <c r="B967" s="297" t="s">
        <v>841</v>
      </c>
      <c r="C967" s="431">
        <v>0</v>
      </c>
      <c r="D967" s="431">
        <v>0</v>
      </c>
      <c r="E967" s="307" t="str">
        <f t="shared" si="110"/>
        <v/>
      </c>
      <c r="F967" s="279" t="str">
        <f t="shared" si="111"/>
        <v>否</v>
      </c>
      <c r="G967" s="158" t="str">
        <f t="shared" si="112"/>
        <v>项</v>
      </c>
      <c r="H967" s="158">
        <f t="shared" si="113"/>
        <v>7</v>
      </c>
    </row>
    <row r="968" ht="36" customHeight="true" spans="1:8">
      <c r="A968" s="430">
        <v>2140110</v>
      </c>
      <c r="B968" s="297" t="s">
        <v>842</v>
      </c>
      <c r="C968" s="431">
        <v>0</v>
      </c>
      <c r="D968" s="431">
        <v>3</v>
      </c>
      <c r="E968" s="307" t="str">
        <f t="shared" si="110"/>
        <v/>
      </c>
      <c r="F968" s="279" t="str">
        <f t="shared" si="111"/>
        <v>是</v>
      </c>
      <c r="G968" s="158" t="str">
        <f t="shared" si="112"/>
        <v>项</v>
      </c>
      <c r="H968" s="158">
        <f t="shared" si="113"/>
        <v>7</v>
      </c>
    </row>
    <row r="969" ht="36" customHeight="true" spans="1:8">
      <c r="A969" s="430">
        <v>2140111</v>
      </c>
      <c r="B969" s="297" t="s">
        <v>843</v>
      </c>
      <c r="C969" s="431">
        <v>0</v>
      </c>
      <c r="D969" s="431">
        <v>0</v>
      </c>
      <c r="E969" s="307" t="str">
        <f t="shared" si="110"/>
        <v/>
      </c>
      <c r="F969" s="279" t="str">
        <f t="shared" si="111"/>
        <v>否</v>
      </c>
      <c r="G969" s="158" t="str">
        <f t="shared" si="112"/>
        <v>项</v>
      </c>
      <c r="H969" s="158">
        <f t="shared" si="113"/>
        <v>7</v>
      </c>
    </row>
    <row r="970" ht="36" customHeight="true" spans="1:8">
      <c r="A970" s="430">
        <v>2140112</v>
      </c>
      <c r="B970" s="297" t="s">
        <v>844</v>
      </c>
      <c r="C970" s="431">
        <v>4178</v>
      </c>
      <c r="D970" s="431">
        <v>4031</v>
      </c>
      <c r="E970" s="307">
        <f t="shared" si="110"/>
        <v>-0.035</v>
      </c>
      <c r="F970" s="279" t="str">
        <f t="shared" si="111"/>
        <v>是</v>
      </c>
      <c r="G970" s="158" t="str">
        <f t="shared" si="112"/>
        <v>项</v>
      </c>
      <c r="H970" s="158">
        <f t="shared" si="113"/>
        <v>7</v>
      </c>
    </row>
    <row r="971" ht="36" customHeight="true" spans="1:8">
      <c r="A971" s="430">
        <v>2140114</v>
      </c>
      <c r="B971" s="297" t="s">
        <v>845</v>
      </c>
      <c r="C971" s="431">
        <v>0</v>
      </c>
      <c r="D971" s="431">
        <v>0</v>
      </c>
      <c r="E971" s="307" t="str">
        <f t="shared" si="110"/>
        <v/>
      </c>
      <c r="F971" s="279" t="str">
        <f t="shared" si="111"/>
        <v>否</v>
      </c>
      <c r="G971" s="158" t="str">
        <f t="shared" si="112"/>
        <v>项</v>
      </c>
      <c r="H971" s="158">
        <f t="shared" si="113"/>
        <v>7</v>
      </c>
    </row>
    <row r="972" ht="36" customHeight="true" spans="1:8">
      <c r="A972" s="430">
        <v>2140122</v>
      </c>
      <c r="B972" s="297" t="s">
        <v>846</v>
      </c>
      <c r="C972" s="431">
        <v>0</v>
      </c>
      <c r="D972" s="431">
        <v>0</v>
      </c>
      <c r="E972" s="307" t="str">
        <f t="shared" si="110"/>
        <v/>
      </c>
      <c r="F972" s="279" t="str">
        <f t="shared" si="111"/>
        <v>否</v>
      </c>
      <c r="G972" s="158" t="str">
        <f t="shared" si="112"/>
        <v>项</v>
      </c>
      <c r="H972" s="158">
        <f t="shared" si="113"/>
        <v>7</v>
      </c>
    </row>
    <row r="973" ht="36" customHeight="true" spans="1:8">
      <c r="A973" s="430">
        <v>2140123</v>
      </c>
      <c r="B973" s="297" t="s">
        <v>847</v>
      </c>
      <c r="C973" s="431">
        <v>0</v>
      </c>
      <c r="D973" s="431">
        <v>0</v>
      </c>
      <c r="E973" s="307" t="str">
        <f t="shared" si="110"/>
        <v/>
      </c>
      <c r="F973" s="279" t="str">
        <f t="shared" si="111"/>
        <v>否</v>
      </c>
      <c r="G973" s="158" t="str">
        <f t="shared" si="112"/>
        <v>项</v>
      </c>
      <c r="H973" s="158">
        <f t="shared" si="113"/>
        <v>7</v>
      </c>
    </row>
    <row r="974" ht="36" customHeight="true" spans="1:8">
      <c r="A974" s="430">
        <v>2140127</v>
      </c>
      <c r="B974" s="297" t="s">
        <v>848</v>
      </c>
      <c r="C974" s="431">
        <v>606</v>
      </c>
      <c r="D974" s="431">
        <v>0</v>
      </c>
      <c r="E974" s="307">
        <f t="shared" si="110"/>
        <v>-1</v>
      </c>
      <c r="F974" s="279" t="str">
        <f t="shared" si="111"/>
        <v>是</v>
      </c>
      <c r="G974" s="158" t="str">
        <f t="shared" si="112"/>
        <v>项</v>
      </c>
      <c r="H974" s="158">
        <f t="shared" si="113"/>
        <v>7</v>
      </c>
    </row>
    <row r="975" ht="36" customHeight="true" spans="1:8">
      <c r="A975" s="430">
        <v>2140128</v>
      </c>
      <c r="B975" s="297" t="s">
        <v>849</v>
      </c>
      <c r="C975" s="431">
        <v>0</v>
      </c>
      <c r="D975" s="431">
        <v>0</v>
      </c>
      <c r="E975" s="307" t="str">
        <f t="shared" si="110"/>
        <v/>
      </c>
      <c r="F975" s="279" t="str">
        <f t="shared" si="111"/>
        <v>否</v>
      </c>
      <c r="G975" s="158" t="str">
        <f t="shared" si="112"/>
        <v>项</v>
      </c>
      <c r="H975" s="158">
        <f t="shared" si="113"/>
        <v>7</v>
      </c>
    </row>
    <row r="976" ht="36" customHeight="true" spans="1:8">
      <c r="A976" s="430">
        <v>2140129</v>
      </c>
      <c r="B976" s="297" t="s">
        <v>850</v>
      </c>
      <c r="C976" s="431">
        <v>0</v>
      </c>
      <c r="D976" s="431">
        <v>0</v>
      </c>
      <c r="E976" s="307" t="str">
        <f t="shared" si="110"/>
        <v/>
      </c>
      <c r="F976" s="279" t="str">
        <f t="shared" si="111"/>
        <v>否</v>
      </c>
      <c r="G976" s="158" t="str">
        <f t="shared" si="112"/>
        <v>项</v>
      </c>
      <c r="H976" s="158">
        <f t="shared" si="113"/>
        <v>7</v>
      </c>
    </row>
    <row r="977" ht="36" customHeight="true" spans="1:8">
      <c r="A977" s="430">
        <v>2140130</v>
      </c>
      <c r="B977" s="297" t="s">
        <v>851</v>
      </c>
      <c r="C977" s="431">
        <v>0</v>
      </c>
      <c r="D977" s="431">
        <v>0</v>
      </c>
      <c r="E977" s="307" t="str">
        <f t="shared" si="110"/>
        <v/>
      </c>
      <c r="F977" s="279" t="str">
        <f t="shared" si="111"/>
        <v>否</v>
      </c>
      <c r="G977" s="158" t="str">
        <f t="shared" si="112"/>
        <v>项</v>
      </c>
      <c r="H977" s="158">
        <f t="shared" si="113"/>
        <v>7</v>
      </c>
    </row>
    <row r="978" ht="36" customHeight="true" spans="1:8">
      <c r="A978" s="430">
        <v>2140131</v>
      </c>
      <c r="B978" s="297" t="s">
        <v>852</v>
      </c>
      <c r="C978" s="431">
        <v>0</v>
      </c>
      <c r="D978" s="431">
        <v>0</v>
      </c>
      <c r="E978" s="307" t="str">
        <f t="shared" si="110"/>
        <v/>
      </c>
      <c r="F978" s="279" t="str">
        <f t="shared" si="111"/>
        <v>否</v>
      </c>
      <c r="G978" s="158" t="str">
        <f t="shared" si="112"/>
        <v>项</v>
      </c>
      <c r="H978" s="158">
        <f t="shared" si="113"/>
        <v>7</v>
      </c>
    </row>
    <row r="979" ht="36" customHeight="true" spans="1:8">
      <c r="A979" s="430">
        <v>2140133</v>
      </c>
      <c r="B979" s="297" t="s">
        <v>853</v>
      </c>
      <c r="C979" s="431">
        <v>0</v>
      </c>
      <c r="D979" s="431">
        <v>0</v>
      </c>
      <c r="E979" s="307" t="str">
        <f t="shared" si="110"/>
        <v/>
      </c>
      <c r="F979" s="279" t="str">
        <f t="shared" si="111"/>
        <v>否</v>
      </c>
      <c r="G979" s="158" t="str">
        <f t="shared" si="112"/>
        <v>项</v>
      </c>
      <c r="H979" s="158">
        <f t="shared" si="113"/>
        <v>7</v>
      </c>
    </row>
    <row r="980" ht="36" customHeight="true" spans="1:8">
      <c r="A980" s="430">
        <v>2140136</v>
      </c>
      <c r="B980" s="297" t="s">
        <v>854</v>
      </c>
      <c r="C980" s="431">
        <v>0</v>
      </c>
      <c r="D980" s="431">
        <v>0</v>
      </c>
      <c r="E980" s="307" t="str">
        <f t="shared" si="110"/>
        <v/>
      </c>
      <c r="F980" s="279" t="str">
        <f t="shared" si="111"/>
        <v>否</v>
      </c>
      <c r="G980" s="158" t="str">
        <f t="shared" si="112"/>
        <v>项</v>
      </c>
      <c r="H980" s="158">
        <f t="shared" si="113"/>
        <v>7</v>
      </c>
    </row>
    <row r="981" ht="36" customHeight="true" spans="1:8">
      <c r="A981" s="430">
        <v>2140138</v>
      </c>
      <c r="B981" s="297" t="s">
        <v>855</v>
      </c>
      <c r="C981" s="431">
        <v>0</v>
      </c>
      <c r="D981" s="431">
        <v>0</v>
      </c>
      <c r="E981" s="307" t="str">
        <f t="shared" si="110"/>
        <v/>
      </c>
      <c r="F981" s="279" t="str">
        <f t="shared" si="111"/>
        <v>否</v>
      </c>
      <c r="G981" s="158" t="str">
        <f t="shared" si="112"/>
        <v>项</v>
      </c>
      <c r="H981" s="158">
        <f t="shared" si="113"/>
        <v>7</v>
      </c>
    </row>
    <row r="982" ht="36" customHeight="true" spans="1:8">
      <c r="A982" s="430">
        <v>2140139</v>
      </c>
      <c r="B982" s="297" t="s">
        <v>856</v>
      </c>
      <c r="C982" s="431">
        <v>0</v>
      </c>
      <c r="D982" s="431">
        <v>0</v>
      </c>
      <c r="E982" s="307" t="str">
        <f t="shared" si="110"/>
        <v/>
      </c>
      <c r="F982" s="279" t="str">
        <f t="shared" si="111"/>
        <v>否</v>
      </c>
      <c r="G982" s="158" t="str">
        <f t="shared" si="112"/>
        <v>项</v>
      </c>
      <c r="H982" s="158">
        <f t="shared" si="113"/>
        <v>7</v>
      </c>
    </row>
    <row r="983" ht="36" customHeight="true" spans="1:8">
      <c r="A983" s="430">
        <v>2140199</v>
      </c>
      <c r="B983" s="297" t="s">
        <v>857</v>
      </c>
      <c r="C983" s="431">
        <v>490</v>
      </c>
      <c r="D983" s="431">
        <v>2717</v>
      </c>
      <c r="E983" s="307">
        <f t="shared" si="110"/>
        <v>4.545</v>
      </c>
      <c r="F983" s="279" t="str">
        <f t="shared" si="111"/>
        <v>是</v>
      </c>
      <c r="G983" s="158" t="str">
        <f t="shared" si="112"/>
        <v>项</v>
      </c>
      <c r="H983" s="158">
        <f t="shared" si="113"/>
        <v>7</v>
      </c>
    </row>
    <row r="984" ht="36" customHeight="true" spans="1:8">
      <c r="A984" s="428">
        <v>21402</v>
      </c>
      <c r="B984" s="295" t="s">
        <v>858</v>
      </c>
      <c r="C984" s="429">
        <v>1824</v>
      </c>
      <c r="D984" s="429">
        <v>1824</v>
      </c>
      <c r="E984" s="348">
        <f>IFERROR(D984/C984-1,"")</f>
        <v>0</v>
      </c>
      <c r="F984" s="279" t="str">
        <f t="shared" si="111"/>
        <v>是</v>
      </c>
      <c r="G984" s="158" t="str">
        <f t="shared" si="112"/>
        <v>款</v>
      </c>
      <c r="H984" s="158">
        <f t="shared" si="113"/>
        <v>5</v>
      </c>
    </row>
    <row r="985" ht="36" customHeight="true" spans="1:8">
      <c r="A985" s="430">
        <v>2140201</v>
      </c>
      <c r="B985" s="297" t="s">
        <v>114</v>
      </c>
      <c r="C985" s="431">
        <v>0</v>
      </c>
      <c r="D985" s="431">
        <v>0</v>
      </c>
      <c r="E985" s="307" t="str">
        <f t="shared" ref="E985:E993" si="114">IF(C985&gt;0,D985/C985-1,IF(C985&lt;0,-(D985/C985-1),""))</f>
        <v/>
      </c>
      <c r="F985" s="279" t="str">
        <f t="shared" si="111"/>
        <v>否</v>
      </c>
      <c r="G985" s="158" t="str">
        <f t="shared" si="112"/>
        <v>项</v>
      </c>
      <c r="H985" s="158">
        <f t="shared" si="113"/>
        <v>7</v>
      </c>
    </row>
    <row r="986" ht="36" customHeight="true" spans="1:8">
      <c r="A986" s="430">
        <v>2140202</v>
      </c>
      <c r="B986" s="297" t="s">
        <v>115</v>
      </c>
      <c r="C986" s="431">
        <v>0</v>
      </c>
      <c r="D986" s="431">
        <v>0</v>
      </c>
      <c r="E986" s="307" t="str">
        <f t="shared" si="114"/>
        <v/>
      </c>
      <c r="F986" s="279" t="str">
        <f t="shared" si="111"/>
        <v>否</v>
      </c>
      <c r="G986" s="158" t="str">
        <f t="shared" si="112"/>
        <v>项</v>
      </c>
      <c r="H986" s="158">
        <f t="shared" si="113"/>
        <v>7</v>
      </c>
    </row>
    <row r="987" ht="36" customHeight="true" spans="1:8">
      <c r="A987" s="430">
        <v>2140203</v>
      </c>
      <c r="B987" s="297" t="s">
        <v>116</v>
      </c>
      <c r="C987" s="431">
        <v>0</v>
      </c>
      <c r="D987" s="431">
        <v>0</v>
      </c>
      <c r="E987" s="307" t="str">
        <f t="shared" si="114"/>
        <v/>
      </c>
      <c r="F987" s="279" t="str">
        <f t="shared" si="111"/>
        <v>否</v>
      </c>
      <c r="G987" s="158" t="str">
        <f t="shared" si="112"/>
        <v>项</v>
      </c>
      <c r="H987" s="158">
        <f t="shared" si="113"/>
        <v>7</v>
      </c>
    </row>
    <row r="988" ht="36" customHeight="true" spans="1:8">
      <c r="A988" s="430">
        <v>2140204</v>
      </c>
      <c r="B988" s="297" t="s">
        <v>859</v>
      </c>
      <c r="C988" s="431">
        <v>0</v>
      </c>
      <c r="D988" s="431">
        <v>0</v>
      </c>
      <c r="E988" s="307" t="str">
        <f t="shared" si="114"/>
        <v/>
      </c>
      <c r="F988" s="279" t="str">
        <f t="shared" si="111"/>
        <v>否</v>
      </c>
      <c r="G988" s="158" t="str">
        <f t="shared" si="112"/>
        <v>项</v>
      </c>
      <c r="H988" s="158">
        <f t="shared" si="113"/>
        <v>7</v>
      </c>
    </row>
    <row r="989" ht="36" customHeight="true" spans="1:8">
      <c r="A989" s="430">
        <v>2140205</v>
      </c>
      <c r="B989" s="297" t="s">
        <v>860</v>
      </c>
      <c r="C989" s="431">
        <v>0</v>
      </c>
      <c r="D989" s="431">
        <v>0</v>
      </c>
      <c r="E989" s="307" t="str">
        <f t="shared" si="114"/>
        <v/>
      </c>
      <c r="F989" s="279" t="str">
        <f t="shared" si="111"/>
        <v>否</v>
      </c>
      <c r="G989" s="158" t="str">
        <f t="shared" si="112"/>
        <v>项</v>
      </c>
      <c r="H989" s="158">
        <f t="shared" si="113"/>
        <v>7</v>
      </c>
    </row>
    <row r="990" ht="36" customHeight="true" spans="1:8">
      <c r="A990" s="430">
        <v>2140206</v>
      </c>
      <c r="B990" s="297" t="s">
        <v>861</v>
      </c>
      <c r="C990" s="431">
        <v>0</v>
      </c>
      <c r="D990" s="431">
        <v>0</v>
      </c>
      <c r="E990" s="307" t="str">
        <f t="shared" si="114"/>
        <v/>
      </c>
      <c r="F990" s="279" t="str">
        <f t="shared" si="111"/>
        <v>否</v>
      </c>
      <c r="G990" s="158" t="str">
        <f t="shared" si="112"/>
        <v>项</v>
      </c>
      <c r="H990" s="158">
        <f t="shared" si="113"/>
        <v>7</v>
      </c>
    </row>
    <row r="991" ht="36" customHeight="true" spans="1:8">
      <c r="A991" s="430">
        <v>2140207</v>
      </c>
      <c r="B991" s="297" t="s">
        <v>862</v>
      </c>
      <c r="C991" s="431">
        <v>0</v>
      </c>
      <c r="D991" s="431">
        <v>0</v>
      </c>
      <c r="E991" s="307" t="str">
        <f t="shared" si="114"/>
        <v/>
      </c>
      <c r="F991" s="279" t="str">
        <f t="shared" si="111"/>
        <v>否</v>
      </c>
      <c r="G991" s="158" t="str">
        <f t="shared" si="112"/>
        <v>项</v>
      </c>
      <c r="H991" s="158">
        <f t="shared" si="113"/>
        <v>7</v>
      </c>
    </row>
    <row r="992" ht="36" customHeight="true" spans="1:8">
      <c r="A992" s="430">
        <v>2140208</v>
      </c>
      <c r="B992" s="297" t="s">
        <v>863</v>
      </c>
      <c r="C992" s="431">
        <v>0</v>
      </c>
      <c r="D992" s="431">
        <v>0</v>
      </c>
      <c r="E992" s="307" t="str">
        <f t="shared" si="114"/>
        <v/>
      </c>
      <c r="F992" s="279" t="str">
        <f t="shared" si="111"/>
        <v>否</v>
      </c>
      <c r="G992" s="158" t="str">
        <f t="shared" si="112"/>
        <v>项</v>
      </c>
      <c r="H992" s="158">
        <f t="shared" si="113"/>
        <v>7</v>
      </c>
    </row>
    <row r="993" ht="36" customHeight="true" spans="1:8">
      <c r="A993" s="430">
        <v>2140299</v>
      </c>
      <c r="B993" s="297" t="s">
        <v>864</v>
      </c>
      <c r="C993" s="431">
        <v>1824</v>
      </c>
      <c r="D993" s="431">
        <v>1824</v>
      </c>
      <c r="E993" s="307">
        <f t="shared" si="114"/>
        <v>0</v>
      </c>
      <c r="F993" s="279" t="str">
        <f t="shared" si="111"/>
        <v>是</v>
      </c>
      <c r="G993" s="158" t="str">
        <f t="shared" si="112"/>
        <v>项</v>
      </c>
      <c r="H993" s="158">
        <f t="shared" si="113"/>
        <v>7</v>
      </c>
    </row>
    <row r="994" ht="36" customHeight="true" spans="1:8">
      <c r="A994" s="428">
        <v>21403</v>
      </c>
      <c r="B994" s="295" t="s">
        <v>865</v>
      </c>
      <c r="C994" s="429">
        <v>0</v>
      </c>
      <c r="D994" s="429">
        <v>0</v>
      </c>
      <c r="E994" s="348" t="str">
        <f>IFERROR(D994/C994-1,"")</f>
        <v/>
      </c>
      <c r="F994" s="279" t="str">
        <f t="shared" si="111"/>
        <v>否</v>
      </c>
      <c r="G994" s="158" t="str">
        <f t="shared" si="112"/>
        <v>款</v>
      </c>
      <c r="H994" s="158">
        <f t="shared" si="113"/>
        <v>5</v>
      </c>
    </row>
    <row r="995" ht="36" customHeight="true" spans="1:8">
      <c r="A995" s="430">
        <v>2140301</v>
      </c>
      <c r="B995" s="297" t="s">
        <v>114</v>
      </c>
      <c r="C995" s="431">
        <v>0</v>
      </c>
      <c r="D995" s="431">
        <v>0</v>
      </c>
      <c r="E995" s="307" t="str">
        <f t="shared" ref="E995:E1003" si="115">IF(C995&gt;0,D995/C995-1,IF(C995&lt;0,-(D995/C995-1),""))</f>
        <v/>
      </c>
      <c r="F995" s="279" t="str">
        <f t="shared" si="111"/>
        <v>否</v>
      </c>
      <c r="G995" s="158" t="str">
        <f t="shared" si="112"/>
        <v>项</v>
      </c>
      <c r="H995" s="158">
        <f t="shared" si="113"/>
        <v>7</v>
      </c>
    </row>
    <row r="996" ht="36" customHeight="true" spans="1:8">
      <c r="A996" s="430">
        <v>2140302</v>
      </c>
      <c r="B996" s="297" t="s">
        <v>115</v>
      </c>
      <c r="C996" s="431">
        <v>0</v>
      </c>
      <c r="D996" s="431">
        <v>0</v>
      </c>
      <c r="E996" s="307" t="str">
        <f t="shared" si="115"/>
        <v/>
      </c>
      <c r="F996" s="279" t="str">
        <f t="shared" si="111"/>
        <v>否</v>
      </c>
      <c r="G996" s="158" t="str">
        <f t="shared" si="112"/>
        <v>项</v>
      </c>
      <c r="H996" s="158">
        <f t="shared" si="113"/>
        <v>7</v>
      </c>
    </row>
    <row r="997" ht="36" customHeight="true" spans="1:8">
      <c r="A997" s="430">
        <v>2140303</v>
      </c>
      <c r="B997" s="297" t="s">
        <v>116</v>
      </c>
      <c r="C997" s="431">
        <v>0</v>
      </c>
      <c r="D997" s="431">
        <v>0</v>
      </c>
      <c r="E997" s="307" t="str">
        <f t="shared" si="115"/>
        <v/>
      </c>
      <c r="F997" s="279" t="str">
        <f t="shared" si="111"/>
        <v>否</v>
      </c>
      <c r="G997" s="158" t="str">
        <f t="shared" si="112"/>
        <v>项</v>
      </c>
      <c r="H997" s="158">
        <f t="shared" si="113"/>
        <v>7</v>
      </c>
    </row>
    <row r="998" ht="36" customHeight="true" spans="1:8">
      <c r="A998" s="430">
        <v>2140304</v>
      </c>
      <c r="B998" s="297" t="s">
        <v>866</v>
      </c>
      <c r="C998" s="431">
        <v>0</v>
      </c>
      <c r="D998" s="431">
        <v>0</v>
      </c>
      <c r="E998" s="307" t="str">
        <f t="shared" si="115"/>
        <v/>
      </c>
      <c r="F998" s="279" t="str">
        <f t="shared" si="111"/>
        <v>否</v>
      </c>
      <c r="G998" s="158" t="str">
        <f t="shared" si="112"/>
        <v>项</v>
      </c>
      <c r="H998" s="158">
        <f t="shared" si="113"/>
        <v>7</v>
      </c>
    </row>
    <row r="999" ht="36" customHeight="true" spans="1:8">
      <c r="A999" s="430">
        <v>2140305</v>
      </c>
      <c r="B999" s="297" t="s">
        <v>867</v>
      </c>
      <c r="C999" s="431">
        <v>0</v>
      </c>
      <c r="D999" s="431">
        <v>0</v>
      </c>
      <c r="E999" s="307" t="str">
        <f t="shared" si="115"/>
        <v/>
      </c>
      <c r="F999" s="279" t="str">
        <f t="shared" si="111"/>
        <v>否</v>
      </c>
      <c r="G999" s="158" t="str">
        <f t="shared" si="112"/>
        <v>项</v>
      </c>
      <c r="H999" s="158">
        <f t="shared" si="113"/>
        <v>7</v>
      </c>
    </row>
    <row r="1000" ht="36" customHeight="true" spans="1:8">
      <c r="A1000" s="430">
        <v>2140306</v>
      </c>
      <c r="B1000" s="297" t="s">
        <v>868</v>
      </c>
      <c r="C1000" s="431">
        <v>0</v>
      </c>
      <c r="D1000" s="431">
        <v>0</v>
      </c>
      <c r="E1000" s="307" t="str">
        <f t="shared" si="115"/>
        <v/>
      </c>
      <c r="F1000" s="279" t="str">
        <f t="shared" si="111"/>
        <v>否</v>
      </c>
      <c r="G1000" s="158" t="str">
        <f t="shared" si="112"/>
        <v>项</v>
      </c>
      <c r="H1000" s="158">
        <f t="shared" si="113"/>
        <v>7</v>
      </c>
    </row>
    <row r="1001" ht="36" customHeight="true" spans="1:8">
      <c r="A1001" s="430">
        <v>2140307</v>
      </c>
      <c r="B1001" s="297" t="s">
        <v>869</v>
      </c>
      <c r="C1001" s="431">
        <v>0</v>
      </c>
      <c r="D1001" s="431">
        <v>0</v>
      </c>
      <c r="E1001" s="307" t="str">
        <f t="shared" si="115"/>
        <v/>
      </c>
      <c r="F1001" s="279" t="str">
        <f t="shared" si="111"/>
        <v>否</v>
      </c>
      <c r="G1001" s="158" t="str">
        <f t="shared" si="112"/>
        <v>项</v>
      </c>
      <c r="H1001" s="158">
        <f t="shared" si="113"/>
        <v>7</v>
      </c>
    </row>
    <row r="1002" ht="36" customHeight="true" spans="1:8">
      <c r="A1002" s="430">
        <v>2140308</v>
      </c>
      <c r="B1002" s="297" t="s">
        <v>870</v>
      </c>
      <c r="C1002" s="431">
        <v>0</v>
      </c>
      <c r="D1002" s="431">
        <v>0</v>
      </c>
      <c r="E1002" s="307" t="str">
        <f t="shared" si="115"/>
        <v/>
      </c>
      <c r="F1002" s="279" t="str">
        <f t="shared" si="111"/>
        <v>否</v>
      </c>
      <c r="G1002" s="158" t="str">
        <f t="shared" si="112"/>
        <v>项</v>
      </c>
      <c r="H1002" s="158">
        <f t="shared" si="113"/>
        <v>7</v>
      </c>
    </row>
    <row r="1003" ht="36" customHeight="true" spans="1:8">
      <c r="A1003" s="430">
        <v>2140399</v>
      </c>
      <c r="B1003" s="297" t="s">
        <v>871</v>
      </c>
      <c r="C1003" s="431">
        <v>0</v>
      </c>
      <c r="D1003" s="431">
        <v>0</v>
      </c>
      <c r="E1003" s="307" t="str">
        <f t="shared" si="115"/>
        <v/>
      </c>
      <c r="F1003" s="279" t="str">
        <f t="shared" si="111"/>
        <v>否</v>
      </c>
      <c r="G1003" s="158" t="str">
        <f t="shared" si="112"/>
        <v>项</v>
      </c>
      <c r="H1003" s="158">
        <f t="shared" si="113"/>
        <v>7</v>
      </c>
    </row>
    <row r="1004" ht="36" customHeight="true" spans="1:8">
      <c r="A1004" s="428">
        <v>21404</v>
      </c>
      <c r="B1004" s="295" t="s">
        <v>872</v>
      </c>
      <c r="C1004" s="429">
        <v>0</v>
      </c>
      <c r="D1004" s="429">
        <v>0</v>
      </c>
      <c r="E1004" s="348" t="str">
        <f>IFERROR(D1004/C1004-1,"")</f>
        <v/>
      </c>
      <c r="F1004" s="279" t="str">
        <f t="shared" si="111"/>
        <v>否</v>
      </c>
      <c r="G1004" s="158" t="str">
        <f t="shared" si="112"/>
        <v>款</v>
      </c>
      <c r="H1004" s="158">
        <f t="shared" si="113"/>
        <v>5</v>
      </c>
    </row>
    <row r="1005" ht="36" customHeight="true" spans="1:8">
      <c r="A1005" s="430">
        <v>2140401</v>
      </c>
      <c r="B1005" s="297" t="s">
        <v>873</v>
      </c>
      <c r="C1005" s="431">
        <v>0</v>
      </c>
      <c r="D1005" s="431">
        <v>0</v>
      </c>
      <c r="E1005" s="307" t="str">
        <f>IF(C1005&gt;0,D1005/C1005-1,IF(C1005&lt;0,-(D1005/C1005-1),""))</f>
        <v/>
      </c>
      <c r="F1005" s="279" t="str">
        <f t="shared" si="111"/>
        <v>否</v>
      </c>
      <c r="G1005" s="158" t="str">
        <f t="shared" si="112"/>
        <v>项</v>
      </c>
      <c r="H1005" s="158">
        <f t="shared" si="113"/>
        <v>7</v>
      </c>
    </row>
    <row r="1006" ht="36" customHeight="true" spans="1:8">
      <c r="A1006" s="430">
        <v>2140402</v>
      </c>
      <c r="B1006" s="297" t="s">
        <v>874</v>
      </c>
      <c r="C1006" s="431">
        <v>0</v>
      </c>
      <c r="D1006" s="431">
        <v>0</v>
      </c>
      <c r="E1006" s="307" t="str">
        <f>IF(C1006&gt;0,D1006/C1006-1,IF(C1006&lt;0,-(D1006/C1006-1),""))</f>
        <v/>
      </c>
      <c r="F1006" s="279" t="str">
        <f t="shared" si="111"/>
        <v>否</v>
      </c>
      <c r="G1006" s="158" t="str">
        <f t="shared" si="112"/>
        <v>项</v>
      </c>
      <c r="H1006" s="158">
        <f t="shared" si="113"/>
        <v>7</v>
      </c>
    </row>
    <row r="1007" ht="36" customHeight="true" spans="1:8">
      <c r="A1007" s="430">
        <v>2140403</v>
      </c>
      <c r="B1007" s="297" t="s">
        <v>875</v>
      </c>
      <c r="C1007" s="431">
        <v>0</v>
      </c>
      <c r="D1007" s="431">
        <v>0</v>
      </c>
      <c r="E1007" s="307" t="str">
        <f>IF(C1007&gt;0,D1007/C1007-1,IF(C1007&lt;0,-(D1007/C1007-1),""))</f>
        <v/>
      </c>
      <c r="F1007" s="279" t="str">
        <f t="shared" si="111"/>
        <v>否</v>
      </c>
      <c r="G1007" s="158" t="str">
        <f t="shared" si="112"/>
        <v>项</v>
      </c>
      <c r="H1007" s="158">
        <f t="shared" si="113"/>
        <v>7</v>
      </c>
    </row>
    <row r="1008" ht="36" customHeight="true" spans="1:8">
      <c r="A1008" s="430">
        <v>2140499</v>
      </c>
      <c r="B1008" s="297" t="s">
        <v>876</v>
      </c>
      <c r="C1008" s="431">
        <v>0</v>
      </c>
      <c r="D1008" s="431">
        <v>0</v>
      </c>
      <c r="E1008" s="307" t="str">
        <f>IF(C1008&gt;0,D1008/C1008-1,IF(C1008&lt;0,-(D1008/C1008-1),""))</f>
        <v/>
      </c>
      <c r="F1008" s="279" t="str">
        <f t="shared" si="111"/>
        <v>否</v>
      </c>
      <c r="G1008" s="158" t="str">
        <f t="shared" si="112"/>
        <v>项</v>
      </c>
      <c r="H1008" s="158">
        <f t="shared" si="113"/>
        <v>7</v>
      </c>
    </row>
    <row r="1009" ht="36" customHeight="true" spans="1:8">
      <c r="A1009" s="428">
        <v>21405</v>
      </c>
      <c r="B1009" s="295" t="s">
        <v>877</v>
      </c>
      <c r="C1009" s="429">
        <v>40</v>
      </c>
      <c r="D1009" s="429">
        <v>29</v>
      </c>
      <c r="E1009" s="348">
        <f>IFERROR(D1009/C1009-1,"")</f>
        <v>-0.275</v>
      </c>
      <c r="F1009" s="279" t="str">
        <f t="shared" si="111"/>
        <v>是</v>
      </c>
      <c r="G1009" s="158" t="str">
        <f t="shared" si="112"/>
        <v>款</v>
      </c>
      <c r="H1009" s="158">
        <f t="shared" si="113"/>
        <v>5</v>
      </c>
    </row>
    <row r="1010" ht="36" customHeight="true" spans="1:8">
      <c r="A1010" s="430">
        <v>2140501</v>
      </c>
      <c r="B1010" s="297" t="s">
        <v>114</v>
      </c>
      <c r="C1010" s="431">
        <v>40</v>
      </c>
      <c r="D1010" s="431">
        <v>29</v>
      </c>
      <c r="E1010" s="307">
        <f t="shared" ref="E1010:E1015" si="116">IF(C1010&gt;0,D1010/C1010-1,IF(C1010&lt;0,-(D1010/C1010-1),""))</f>
        <v>-0.275</v>
      </c>
      <c r="F1010" s="279" t="str">
        <f t="shared" si="111"/>
        <v>是</v>
      </c>
      <c r="G1010" s="158" t="str">
        <f t="shared" si="112"/>
        <v>项</v>
      </c>
      <c r="H1010" s="158">
        <f t="shared" si="113"/>
        <v>7</v>
      </c>
    </row>
    <row r="1011" ht="36" customHeight="true" spans="1:8">
      <c r="A1011" s="430">
        <v>2140502</v>
      </c>
      <c r="B1011" s="297" t="s">
        <v>115</v>
      </c>
      <c r="C1011" s="431">
        <v>0</v>
      </c>
      <c r="D1011" s="431">
        <v>0</v>
      </c>
      <c r="E1011" s="307" t="str">
        <f t="shared" si="116"/>
        <v/>
      </c>
      <c r="F1011" s="279" t="str">
        <f t="shared" si="111"/>
        <v>否</v>
      </c>
      <c r="G1011" s="158" t="str">
        <f t="shared" si="112"/>
        <v>项</v>
      </c>
      <c r="H1011" s="158">
        <f t="shared" si="113"/>
        <v>7</v>
      </c>
    </row>
    <row r="1012" ht="36" customHeight="true" spans="1:8">
      <c r="A1012" s="430">
        <v>2140503</v>
      </c>
      <c r="B1012" s="297" t="s">
        <v>116</v>
      </c>
      <c r="C1012" s="431">
        <v>0</v>
      </c>
      <c r="D1012" s="431">
        <v>0</v>
      </c>
      <c r="E1012" s="307" t="str">
        <f t="shared" si="116"/>
        <v/>
      </c>
      <c r="F1012" s="279" t="str">
        <f t="shared" si="111"/>
        <v>否</v>
      </c>
      <c r="G1012" s="158" t="str">
        <f t="shared" si="112"/>
        <v>项</v>
      </c>
      <c r="H1012" s="158">
        <f t="shared" si="113"/>
        <v>7</v>
      </c>
    </row>
    <row r="1013" ht="36" customHeight="true" spans="1:8">
      <c r="A1013" s="430">
        <v>2140504</v>
      </c>
      <c r="B1013" s="297" t="s">
        <v>863</v>
      </c>
      <c r="C1013" s="431">
        <v>0</v>
      </c>
      <c r="D1013" s="431">
        <v>0</v>
      </c>
      <c r="E1013" s="307" t="str">
        <f t="shared" si="116"/>
        <v/>
      </c>
      <c r="F1013" s="279" t="str">
        <f t="shared" si="111"/>
        <v>否</v>
      </c>
      <c r="G1013" s="158" t="str">
        <f t="shared" si="112"/>
        <v>项</v>
      </c>
      <c r="H1013" s="158">
        <f t="shared" si="113"/>
        <v>7</v>
      </c>
    </row>
    <row r="1014" ht="36" customHeight="true" spans="1:8">
      <c r="A1014" s="430">
        <v>2140505</v>
      </c>
      <c r="B1014" s="297" t="s">
        <v>878</v>
      </c>
      <c r="C1014" s="431">
        <v>0</v>
      </c>
      <c r="D1014" s="431">
        <v>0</v>
      </c>
      <c r="E1014" s="307" t="str">
        <f t="shared" si="116"/>
        <v/>
      </c>
      <c r="F1014" s="279" t="str">
        <f t="shared" si="111"/>
        <v>否</v>
      </c>
      <c r="G1014" s="158" t="str">
        <f t="shared" si="112"/>
        <v>项</v>
      </c>
      <c r="H1014" s="158">
        <f t="shared" si="113"/>
        <v>7</v>
      </c>
    </row>
    <row r="1015" ht="36" customHeight="true" spans="1:8">
      <c r="A1015" s="430">
        <v>2140599</v>
      </c>
      <c r="B1015" s="297" t="s">
        <v>879</v>
      </c>
      <c r="C1015" s="431">
        <v>0</v>
      </c>
      <c r="D1015" s="431">
        <v>0</v>
      </c>
      <c r="E1015" s="307" t="str">
        <f t="shared" si="116"/>
        <v/>
      </c>
      <c r="F1015" s="279" t="str">
        <f t="shared" si="111"/>
        <v>否</v>
      </c>
      <c r="G1015" s="158" t="str">
        <f t="shared" si="112"/>
        <v>项</v>
      </c>
      <c r="H1015" s="158">
        <f t="shared" si="113"/>
        <v>7</v>
      </c>
    </row>
    <row r="1016" ht="36" customHeight="true" spans="1:8">
      <c r="A1016" s="428">
        <v>21406</v>
      </c>
      <c r="B1016" s="295" t="s">
        <v>880</v>
      </c>
      <c r="C1016" s="429">
        <v>0</v>
      </c>
      <c r="D1016" s="429">
        <v>0</v>
      </c>
      <c r="E1016" s="348" t="str">
        <f>IFERROR(D1016/C1016-1,"")</f>
        <v/>
      </c>
      <c r="F1016" s="279" t="str">
        <f t="shared" si="111"/>
        <v>否</v>
      </c>
      <c r="G1016" s="158" t="str">
        <f t="shared" si="112"/>
        <v>款</v>
      </c>
      <c r="H1016" s="158">
        <f t="shared" si="113"/>
        <v>5</v>
      </c>
    </row>
    <row r="1017" ht="36" customHeight="true" spans="1:8">
      <c r="A1017" s="430">
        <v>2140601</v>
      </c>
      <c r="B1017" s="297" t="s">
        <v>881</v>
      </c>
      <c r="C1017" s="431">
        <v>0</v>
      </c>
      <c r="D1017" s="431">
        <v>0</v>
      </c>
      <c r="E1017" s="307" t="str">
        <f>IF(C1017&gt;0,D1017/C1017-1,IF(C1017&lt;0,-(D1017/C1017-1),""))</f>
        <v/>
      </c>
      <c r="F1017" s="279" t="str">
        <f t="shared" si="111"/>
        <v>否</v>
      </c>
      <c r="G1017" s="158" t="str">
        <f t="shared" si="112"/>
        <v>项</v>
      </c>
      <c r="H1017" s="158">
        <f t="shared" si="113"/>
        <v>7</v>
      </c>
    </row>
    <row r="1018" ht="36" customHeight="true" spans="1:8">
      <c r="A1018" s="430">
        <v>2140602</v>
      </c>
      <c r="B1018" s="297" t="s">
        <v>882</v>
      </c>
      <c r="C1018" s="431">
        <v>0</v>
      </c>
      <c r="D1018" s="431">
        <v>0</v>
      </c>
      <c r="E1018" s="307" t="str">
        <f>IF(C1018&gt;0,D1018/C1018-1,IF(C1018&lt;0,-(D1018/C1018-1),""))</f>
        <v/>
      </c>
      <c r="F1018" s="279" t="str">
        <f t="shared" si="111"/>
        <v>否</v>
      </c>
      <c r="G1018" s="158" t="str">
        <f t="shared" si="112"/>
        <v>项</v>
      </c>
      <c r="H1018" s="158">
        <f t="shared" si="113"/>
        <v>7</v>
      </c>
    </row>
    <row r="1019" ht="36" customHeight="true" spans="1:8">
      <c r="A1019" s="430">
        <v>2140603</v>
      </c>
      <c r="B1019" s="297" t="s">
        <v>883</v>
      </c>
      <c r="C1019" s="431">
        <v>0</v>
      </c>
      <c r="D1019" s="431">
        <v>0</v>
      </c>
      <c r="E1019" s="307" t="str">
        <f>IF(C1019&gt;0,D1019/C1019-1,IF(C1019&lt;0,-(D1019/C1019-1),""))</f>
        <v/>
      </c>
      <c r="F1019" s="279" t="str">
        <f t="shared" si="111"/>
        <v>否</v>
      </c>
      <c r="G1019" s="158" t="str">
        <f t="shared" si="112"/>
        <v>项</v>
      </c>
      <c r="H1019" s="158">
        <f t="shared" si="113"/>
        <v>7</v>
      </c>
    </row>
    <row r="1020" ht="36" customHeight="true" spans="1:8">
      <c r="A1020" s="430">
        <v>2140699</v>
      </c>
      <c r="B1020" s="297" t="s">
        <v>884</v>
      </c>
      <c r="C1020" s="431">
        <v>0</v>
      </c>
      <c r="D1020" s="431">
        <v>0</v>
      </c>
      <c r="E1020" s="307" t="str">
        <f>IF(C1020&gt;0,D1020/C1020-1,IF(C1020&lt;0,-(D1020/C1020-1),""))</f>
        <v/>
      </c>
      <c r="F1020" s="279" t="str">
        <f t="shared" si="111"/>
        <v>否</v>
      </c>
      <c r="G1020" s="158" t="str">
        <f t="shared" si="112"/>
        <v>项</v>
      </c>
      <c r="H1020" s="158">
        <f t="shared" si="113"/>
        <v>7</v>
      </c>
    </row>
    <row r="1021" ht="36" customHeight="true" spans="1:8">
      <c r="A1021" s="428">
        <v>21499</v>
      </c>
      <c r="B1021" s="295" t="s">
        <v>885</v>
      </c>
      <c r="C1021" s="429">
        <v>108</v>
      </c>
      <c r="D1021" s="429">
        <v>108</v>
      </c>
      <c r="E1021" s="348">
        <f>IFERROR(D1021/C1021-1,"")</f>
        <v>0</v>
      </c>
      <c r="F1021" s="279" t="str">
        <f t="shared" si="111"/>
        <v>是</v>
      </c>
      <c r="G1021" s="158" t="str">
        <f t="shared" si="112"/>
        <v>款</v>
      </c>
      <c r="H1021" s="158">
        <f t="shared" si="113"/>
        <v>5</v>
      </c>
    </row>
    <row r="1022" ht="36" customHeight="true" spans="1:8">
      <c r="A1022" s="430">
        <v>2149901</v>
      </c>
      <c r="B1022" s="297" t="s">
        <v>886</v>
      </c>
      <c r="C1022" s="431">
        <v>0</v>
      </c>
      <c r="D1022" s="431">
        <v>0</v>
      </c>
      <c r="E1022" s="307" t="str">
        <f>IF(C1022&gt;0,D1022/C1022-1,IF(C1022&lt;0,-(D1022/C1022-1),""))</f>
        <v/>
      </c>
      <c r="F1022" s="279" t="str">
        <f t="shared" si="111"/>
        <v>否</v>
      </c>
      <c r="G1022" s="158" t="str">
        <f t="shared" si="112"/>
        <v>项</v>
      </c>
      <c r="H1022" s="158">
        <f t="shared" si="113"/>
        <v>7</v>
      </c>
    </row>
    <row r="1023" ht="36" customHeight="true" spans="1:8">
      <c r="A1023" s="430">
        <v>2149999</v>
      </c>
      <c r="B1023" s="297" t="s">
        <v>887</v>
      </c>
      <c r="C1023" s="431">
        <v>108</v>
      </c>
      <c r="D1023" s="431">
        <v>108</v>
      </c>
      <c r="E1023" s="307">
        <f>IF(C1023&gt;0,D1023/C1023-1,IF(C1023&lt;0,-(D1023/C1023-1),""))</f>
        <v>0</v>
      </c>
      <c r="F1023" s="279" t="str">
        <f t="shared" si="111"/>
        <v>是</v>
      </c>
      <c r="G1023" s="158" t="str">
        <f t="shared" si="112"/>
        <v>项</v>
      </c>
      <c r="H1023" s="158">
        <f t="shared" si="113"/>
        <v>7</v>
      </c>
    </row>
    <row r="1024" ht="36" customHeight="true" spans="1:8">
      <c r="A1024" s="435" t="s">
        <v>888</v>
      </c>
      <c r="B1024" s="436" t="s">
        <v>254</v>
      </c>
      <c r="C1024" s="429" t="s">
        <v>108</v>
      </c>
      <c r="D1024" s="429">
        <v>0</v>
      </c>
      <c r="E1024" s="348" t="str">
        <f>IFERROR(D1024/C1024-1,"")</f>
        <v/>
      </c>
      <c r="F1024" s="279" t="str">
        <f t="shared" si="111"/>
        <v>否</v>
      </c>
      <c r="G1024" s="158" t="str">
        <f t="shared" si="112"/>
        <v>项</v>
      </c>
      <c r="H1024" s="158">
        <f t="shared" si="113"/>
        <v>4</v>
      </c>
    </row>
    <row r="1025" ht="36" customHeight="true" spans="1:8">
      <c r="A1025" s="428">
        <v>215</v>
      </c>
      <c r="B1025" s="295" t="s">
        <v>84</v>
      </c>
      <c r="C1025" s="429">
        <v>449</v>
      </c>
      <c r="D1025" s="429">
        <v>6946</v>
      </c>
      <c r="E1025" s="348">
        <f>IFERROR(D1025/C1025-1,"")</f>
        <v>14.47</v>
      </c>
      <c r="F1025" s="279" t="str">
        <f t="shared" si="111"/>
        <v>是</v>
      </c>
      <c r="G1025" s="158" t="str">
        <f t="shared" si="112"/>
        <v>类</v>
      </c>
      <c r="H1025" s="158">
        <f t="shared" si="113"/>
        <v>3</v>
      </c>
    </row>
    <row r="1026" ht="36" customHeight="true" spans="1:8">
      <c r="A1026" s="428">
        <v>21501</v>
      </c>
      <c r="B1026" s="295" t="s">
        <v>889</v>
      </c>
      <c r="C1026" s="429">
        <v>0</v>
      </c>
      <c r="D1026" s="429">
        <v>0</v>
      </c>
      <c r="E1026" s="348" t="str">
        <f>IFERROR(D1026/C1026-1,"")</f>
        <v/>
      </c>
      <c r="F1026" s="279" t="str">
        <f t="shared" si="111"/>
        <v>否</v>
      </c>
      <c r="G1026" s="158" t="str">
        <f t="shared" si="112"/>
        <v>款</v>
      </c>
      <c r="H1026" s="158">
        <f t="shared" si="113"/>
        <v>5</v>
      </c>
    </row>
    <row r="1027" ht="36" customHeight="true" spans="1:8">
      <c r="A1027" s="430">
        <v>2150101</v>
      </c>
      <c r="B1027" s="297" t="s">
        <v>114</v>
      </c>
      <c r="C1027" s="431">
        <v>0</v>
      </c>
      <c r="D1027" s="431">
        <v>0</v>
      </c>
      <c r="E1027" s="307" t="str">
        <f t="shared" ref="E1027:E1035" si="117">IF(C1027&gt;0,D1027/C1027-1,IF(C1027&lt;0,-(D1027/C1027-1),""))</f>
        <v/>
      </c>
      <c r="F1027" s="279" t="str">
        <f t="shared" si="111"/>
        <v>否</v>
      </c>
      <c r="G1027" s="158" t="str">
        <f t="shared" si="112"/>
        <v>项</v>
      </c>
      <c r="H1027" s="158">
        <f t="shared" si="113"/>
        <v>7</v>
      </c>
    </row>
    <row r="1028" ht="36" customHeight="true" spans="1:8">
      <c r="A1028" s="430">
        <v>2150102</v>
      </c>
      <c r="B1028" s="297" t="s">
        <v>115</v>
      </c>
      <c r="C1028" s="431">
        <v>0</v>
      </c>
      <c r="D1028" s="431">
        <v>0</v>
      </c>
      <c r="E1028" s="307" t="str">
        <f t="shared" si="117"/>
        <v/>
      </c>
      <c r="F1028" s="279" t="str">
        <f t="shared" ref="F1028:F1091" si="118">IF(LEN(A1028)=3,"是",IF(B1028&lt;&gt;"",IF(SUM(C1028:D1028)&lt;&gt;0,"是","否"),"是"))</f>
        <v>否</v>
      </c>
      <c r="G1028" s="158" t="str">
        <f t="shared" ref="G1028:G1091" si="119">IF(LEN(A1028)=3,"类",IF(LEN(A1028)=5,"款","项"))</f>
        <v>项</v>
      </c>
      <c r="H1028" s="158">
        <f t="shared" si="113"/>
        <v>7</v>
      </c>
    </row>
    <row r="1029" ht="36" customHeight="true" spans="1:8">
      <c r="A1029" s="430">
        <v>2150103</v>
      </c>
      <c r="B1029" s="297" t="s">
        <v>116</v>
      </c>
      <c r="C1029" s="431">
        <v>0</v>
      </c>
      <c r="D1029" s="431">
        <v>0</v>
      </c>
      <c r="E1029" s="307" t="str">
        <f t="shared" si="117"/>
        <v/>
      </c>
      <c r="F1029" s="279" t="str">
        <f t="shared" si="118"/>
        <v>否</v>
      </c>
      <c r="G1029" s="158" t="str">
        <f t="shared" si="119"/>
        <v>项</v>
      </c>
      <c r="H1029" s="158">
        <f t="shared" ref="H1029:H1092" si="120">LEN(A1029)</f>
        <v>7</v>
      </c>
    </row>
    <row r="1030" ht="36" customHeight="true" spans="1:8">
      <c r="A1030" s="430">
        <v>2150104</v>
      </c>
      <c r="B1030" s="297" t="s">
        <v>890</v>
      </c>
      <c r="C1030" s="431">
        <v>0</v>
      </c>
      <c r="D1030" s="431">
        <v>0</v>
      </c>
      <c r="E1030" s="307" t="str">
        <f t="shared" si="117"/>
        <v/>
      </c>
      <c r="F1030" s="279" t="str">
        <f t="shared" si="118"/>
        <v>否</v>
      </c>
      <c r="G1030" s="158" t="str">
        <f t="shared" si="119"/>
        <v>项</v>
      </c>
      <c r="H1030" s="158">
        <f t="shared" si="120"/>
        <v>7</v>
      </c>
    </row>
    <row r="1031" ht="36" customHeight="true" spans="1:8">
      <c r="A1031" s="430">
        <v>2150105</v>
      </c>
      <c r="B1031" s="297" t="s">
        <v>891</v>
      </c>
      <c r="C1031" s="431">
        <v>0</v>
      </c>
      <c r="D1031" s="431">
        <v>0</v>
      </c>
      <c r="E1031" s="307" t="str">
        <f t="shared" si="117"/>
        <v/>
      </c>
      <c r="F1031" s="279" t="str">
        <f t="shared" si="118"/>
        <v>否</v>
      </c>
      <c r="G1031" s="158" t="str">
        <f t="shared" si="119"/>
        <v>项</v>
      </c>
      <c r="H1031" s="158">
        <f t="shared" si="120"/>
        <v>7</v>
      </c>
    </row>
    <row r="1032" ht="36" customHeight="true" spans="1:8">
      <c r="A1032" s="430">
        <v>2150106</v>
      </c>
      <c r="B1032" s="297" t="s">
        <v>892</v>
      </c>
      <c r="C1032" s="431">
        <v>0</v>
      </c>
      <c r="D1032" s="431">
        <v>0</v>
      </c>
      <c r="E1032" s="307" t="str">
        <f t="shared" si="117"/>
        <v/>
      </c>
      <c r="F1032" s="279" t="str">
        <f t="shared" si="118"/>
        <v>否</v>
      </c>
      <c r="G1032" s="158" t="str">
        <f t="shared" si="119"/>
        <v>项</v>
      </c>
      <c r="H1032" s="158">
        <f t="shared" si="120"/>
        <v>7</v>
      </c>
    </row>
    <row r="1033" ht="36" customHeight="true" spans="1:8">
      <c r="A1033" s="430">
        <v>2150107</v>
      </c>
      <c r="B1033" s="297" t="s">
        <v>893</v>
      </c>
      <c r="C1033" s="431">
        <v>0</v>
      </c>
      <c r="D1033" s="431">
        <v>0</v>
      </c>
      <c r="E1033" s="307" t="str">
        <f t="shared" si="117"/>
        <v/>
      </c>
      <c r="F1033" s="279" t="str">
        <f t="shared" si="118"/>
        <v>否</v>
      </c>
      <c r="G1033" s="158" t="str">
        <f t="shared" si="119"/>
        <v>项</v>
      </c>
      <c r="H1033" s="158">
        <f t="shared" si="120"/>
        <v>7</v>
      </c>
    </row>
    <row r="1034" ht="36" customHeight="true" spans="1:8">
      <c r="A1034" s="430">
        <v>2150108</v>
      </c>
      <c r="B1034" s="297" t="s">
        <v>894</v>
      </c>
      <c r="C1034" s="431">
        <v>0</v>
      </c>
      <c r="D1034" s="431">
        <v>0</v>
      </c>
      <c r="E1034" s="307" t="str">
        <f t="shared" si="117"/>
        <v/>
      </c>
      <c r="F1034" s="279" t="str">
        <f t="shared" si="118"/>
        <v>否</v>
      </c>
      <c r="G1034" s="158" t="str">
        <f t="shared" si="119"/>
        <v>项</v>
      </c>
      <c r="H1034" s="158">
        <f t="shared" si="120"/>
        <v>7</v>
      </c>
    </row>
    <row r="1035" ht="36" customHeight="true" spans="1:8">
      <c r="A1035" s="430">
        <v>2150199</v>
      </c>
      <c r="B1035" s="297" t="s">
        <v>895</v>
      </c>
      <c r="C1035" s="431">
        <v>0</v>
      </c>
      <c r="D1035" s="431">
        <v>0</v>
      </c>
      <c r="E1035" s="307" t="str">
        <f t="shared" si="117"/>
        <v/>
      </c>
      <c r="F1035" s="279" t="str">
        <f t="shared" si="118"/>
        <v>否</v>
      </c>
      <c r="G1035" s="158" t="str">
        <f t="shared" si="119"/>
        <v>项</v>
      </c>
      <c r="H1035" s="158">
        <f t="shared" si="120"/>
        <v>7</v>
      </c>
    </row>
    <row r="1036" ht="36" customHeight="true" spans="1:8">
      <c r="A1036" s="428">
        <v>21502</v>
      </c>
      <c r="B1036" s="295" t="s">
        <v>896</v>
      </c>
      <c r="C1036" s="429">
        <v>0</v>
      </c>
      <c r="D1036" s="429">
        <v>0</v>
      </c>
      <c r="E1036" s="348" t="str">
        <f>IFERROR(D1036/C1036-1,"")</f>
        <v/>
      </c>
      <c r="F1036" s="279" t="str">
        <f t="shared" si="118"/>
        <v>否</v>
      </c>
      <c r="G1036" s="158" t="str">
        <f t="shared" si="119"/>
        <v>款</v>
      </c>
      <c r="H1036" s="158">
        <f t="shared" si="120"/>
        <v>5</v>
      </c>
    </row>
    <row r="1037" ht="36" customHeight="true" spans="1:8">
      <c r="A1037" s="430">
        <v>2150201</v>
      </c>
      <c r="B1037" s="297" t="s">
        <v>114</v>
      </c>
      <c r="C1037" s="431">
        <v>0</v>
      </c>
      <c r="D1037" s="431">
        <v>0</v>
      </c>
      <c r="E1037" s="307" t="str">
        <f t="shared" ref="E1037:E1051" si="121">IF(C1037&gt;0,D1037/C1037-1,IF(C1037&lt;0,-(D1037/C1037-1),""))</f>
        <v/>
      </c>
      <c r="F1037" s="279" t="str">
        <f t="shared" si="118"/>
        <v>否</v>
      </c>
      <c r="G1037" s="158" t="str">
        <f t="shared" si="119"/>
        <v>项</v>
      </c>
      <c r="H1037" s="158">
        <f t="shared" si="120"/>
        <v>7</v>
      </c>
    </row>
    <row r="1038" ht="36" customHeight="true" spans="1:8">
      <c r="A1038" s="430">
        <v>2150202</v>
      </c>
      <c r="B1038" s="297" t="s">
        <v>115</v>
      </c>
      <c r="C1038" s="431">
        <v>0</v>
      </c>
      <c r="D1038" s="431">
        <v>0</v>
      </c>
      <c r="E1038" s="307" t="str">
        <f t="shared" si="121"/>
        <v/>
      </c>
      <c r="F1038" s="279" t="str">
        <f t="shared" si="118"/>
        <v>否</v>
      </c>
      <c r="G1038" s="158" t="str">
        <f t="shared" si="119"/>
        <v>项</v>
      </c>
      <c r="H1038" s="158">
        <f t="shared" si="120"/>
        <v>7</v>
      </c>
    </row>
    <row r="1039" ht="36" customHeight="true" spans="1:8">
      <c r="A1039" s="430">
        <v>2150203</v>
      </c>
      <c r="B1039" s="297" t="s">
        <v>116</v>
      </c>
      <c r="C1039" s="431">
        <v>0</v>
      </c>
      <c r="D1039" s="431">
        <v>0</v>
      </c>
      <c r="E1039" s="307" t="str">
        <f t="shared" si="121"/>
        <v/>
      </c>
      <c r="F1039" s="279" t="str">
        <f t="shared" si="118"/>
        <v>否</v>
      </c>
      <c r="G1039" s="158" t="str">
        <f t="shared" si="119"/>
        <v>项</v>
      </c>
      <c r="H1039" s="158">
        <f t="shared" si="120"/>
        <v>7</v>
      </c>
    </row>
    <row r="1040" ht="36" customHeight="true" spans="1:8">
      <c r="A1040" s="430">
        <v>2150204</v>
      </c>
      <c r="B1040" s="297" t="s">
        <v>897</v>
      </c>
      <c r="C1040" s="431">
        <v>0</v>
      </c>
      <c r="D1040" s="431">
        <v>0</v>
      </c>
      <c r="E1040" s="307" t="str">
        <f t="shared" si="121"/>
        <v/>
      </c>
      <c r="F1040" s="279" t="str">
        <f t="shared" si="118"/>
        <v>否</v>
      </c>
      <c r="G1040" s="158" t="str">
        <f t="shared" si="119"/>
        <v>项</v>
      </c>
      <c r="H1040" s="158">
        <f t="shared" si="120"/>
        <v>7</v>
      </c>
    </row>
    <row r="1041" ht="36" customHeight="true" spans="1:8">
      <c r="A1041" s="430">
        <v>2150205</v>
      </c>
      <c r="B1041" s="297" t="s">
        <v>898</v>
      </c>
      <c r="C1041" s="431">
        <v>0</v>
      </c>
      <c r="D1041" s="431">
        <v>0</v>
      </c>
      <c r="E1041" s="307" t="str">
        <f t="shared" si="121"/>
        <v/>
      </c>
      <c r="F1041" s="279" t="str">
        <f t="shared" si="118"/>
        <v>否</v>
      </c>
      <c r="G1041" s="158" t="str">
        <f t="shared" si="119"/>
        <v>项</v>
      </c>
      <c r="H1041" s="158">
        <f t="shared" si="120"/>
        <v>7</v>
      </c>
    </row>
    <row r="1042" ht="36" customHeight="true" spans="1:8">
      <c r="A1042" s="430">
        <v>2150206</v>
      </c>
      <c r="B1042" s="297" t="s">
        <v>899</v>
      </c>
      <c r="C1042" s="431">
        <v>0</v>
      </c>
      <c r="D1042" s="431">
        <v>0</v>
      </c>
      <c r="E1042" s="307" t="str">
        <f t="shared" si="121"/>
        <v/>
      </c>
      <c r="F1042" s="279" t="str">
        <f t="shared" si="118"/>
        <v>否</v>
      </c>
      <c r="G1042" s="158" t="str">
        <f t="shared" si="119"/>
        <v>项</v>
      </c>
      <c r="H1042" s="158">
        <f t="shared" si="120"/>
        <v>7</v>
      </c>
    </row>
    <row r="1043" ht="36" customHeight="true" spans="1:8">
      <c r="A1043" s="430">
        <v>2150207</v>
      </c>
      <c r="B1043" s="297" t="s">
        <v>900</v>
      </c>
      <c r="C1043" s="431">
        <v>0</v>
      </c>
      <c r="D1043" s="431">
        <v>0</v>
      </c>
      <c r="E1043" s="307" t="str">
        <f t="shared" si="121"/>
        <v/>
      </c>
      <c r="F1043" s="279" t="str">
        <f t="shared" si="118"/>
        <v>否</v>
      </c>
      <c r="G1043" s="158" t="str">
        <f t="shared" si="119"/>
        <v>项</v>
      </c>
      <c r="H1043" s="158">
        <f t="shared" si="120"/>
        <v>7</v>
      </c>
    </row>
    <row r="1044" ht="36" customHeight="true" spans="1:8">
      <c r="A1044" s="430">
        <v>2150208</v>
      </c>
      <c r="B1044" s="297" t="s">
        <v>901</v>
      </c>
      <c r="C1044" s="431">
        <v>0</v>
      </c>
      <c r="D1044" s="431">
        <v>0</v>
      </c>
      <c r="E1044" s="307" t="str">
        <f t="shared" si="121"/>
        <v/>
      </c>
      <c r="F1044" s="279" t="str">
        <f t="shared" si="118"/>
        <v>否</v>
      </c>
      <c r="G1044" s="158" t="str">
        <f t="shared" si="119"/>
        <v>项</v>
      </c>
      <c r="H1044" s="158">
        <f t="shared" si="120"/>
        <v>7</v>
      </c>
    </row>
    <row r="1045" ht="36" customHeight="true" spans="1:8">
      <c r="A1045" s="430">
        <v>2150209</v>
      </c>
      <c r="B1045" s="297" t="s">
        <v>902</v>
      </c>
      <c r="C1045" s="431">
        <v>0</v>
      </c>
      <c r="D1045" s="431">
        <v>0</v>
      </c>
      <c r="E1045" s="307" t="str">
        <f t="shared" si="121"/>
        <v/>
      </c>
      <c r="F1045" s="279" t="str">
        <f t="shared" si="118"/>
        <v>否</v>
      </c>
      <c r="G1045" s="158" t="str">
        <f t="shared" si="119"/>
        <v>项</v>
      </c>
      <c r="H1045" s="158">
        <f t="shared" si="120"/>
        <v>7</v>
      </c>
    </row>
    <row r="1046" ht="36" customHeight="true" spans="1:8">
      <c r="A1046" s="430">
        <v>2150210</v>
      </c>
      <c r="B1046" s="297" t="s">
        <v>903</v>
      </c>
      <c r="C1046" s="431">
        <v>0</v>
      </c>
      <c r="D1046" s="431">
        <v>0</v>
      </c>
      <c r="E1046" s="307" t="str">
        <f t="shared" si="121"/>
        <v/>
      </c>
      <c r="F1046" s="279" t="str">
        <f t="shared" si="118"/>
        <v>否</v>
      </c>
      <c r="G1046" s="158" t="str">
        <f t="shared" si="119"/>
        <v>项</v>
      </c>
      <c r="H1046" s="158">
        <f t="shared" si="120"/>
        <v>7</v>
      </c>
    </row>
    <row r="1047" ht="36" customHeight="true" spans="1:8">
      <c r="A1047" s="430">
        <v>2150212</v>
      </c>
      <c r="B1047" s="297" t="s">
        <v>904</v>
      </c>
      <c r="C1047" s="431">
        <v>0</v>
      </c>
      <c r="D1047" s="431">
        <v>0</v>
      </c>
      <c r="E1047" s="307" t="str">
        <f t="shared" si="121"/>
        <v/>
      </c>
      <c r="F1047" s="279" t="str">
        <f t="shared" si="118"/>
        <v>否</v>
      </c>
      <c r="G1047" s="158" t="str">
        <f t="shared" si="119"/>
        <v>项</v>
      </c>
      <c r="H1047" s="158">
        <f t="shared" si="120"/>
        <v>7</v>
      </c>
    </row>
    <row r="1048" ht="36" customHeight="true" spans="1:8">
      <c r="A1048" s="430">
        <v>2150213</v>
      </c>
      <c r="B1048" s="297" t="s">
        <v>905</v>
      </c>
      <c r="C1048" s="431">
        <v>0</v>
      </c>
      <c r="D1048" s="431">
        <v>0</v>
      </c>
      <c r="E1048" s="307" t="str">
        <f t="shared" si="121"/>
        <v/>
      </c>
      <c r="F1048" s="279" t="str">
        <f t="shared" si="118"/>
        <v>否</v>
      </c>
      <c r="G1048" s="158" t="str">
        <f t="shared" si="119"/>
        <v>项</v>
      </c>
      <c r="H1048" s="158">
        <f t="shared" si="120"/>
        <v>7</v>
      </c>
    </row>
    <row r="1049" ht="36" customHeight="true" spans="1:8">
      <c r="A1049" s="430">
        <v>2150214</v>
      </c>
      <c r="B1049" s="297" t="s">
        <v>906</v>
      </c>
      <c r="C1049" s="431">
        <v>0</v>
      </c>
      <c r="D1049" s="431">
        <v>0</v>
      </c>
      <c r="E1049" s="307" t="str">
        <f t="shared" si="121"/>
        <v/>
      </c>
      <c r="F1049" s="279" t="str">
        <f t="shared" si="118"/>
        <v>否</v>
      </c>
      <c r="G1049" s="158" t="str">
        <f t="shared" si="119"/>
        <v>项</v>
      </c>
      <c r="H1049" s="158">
        <f t="shared" si="120"/>
        <v>7</v>
      </c>
    </row>
    <row r="1050" ht="36" customHeight="true" spans="1:8">
      <c r="A1050" s="430">
        <v>2150215</v>
      </c>
      <c r="B1050" s="297" t="s">
        <v>907</v>
      </c>
      <c r="C1050" s="431">
        <v>0</v>
      </c>
      <c r="D1050" s="431">
        <v>0</v>
      </c>
      <c r="E1050" s="307" t="str">
        <f t="shared" si="121"/>
        <v/>
      </c>
      <c r="F1050" s="279" t="str">
        <f t="shared" si="118"/>
        <v>否</v>
      </c>
      <c r="G1050" s="158" t="str">
        <f t="shared" si="119"/>
        <v>项</v>
      </c>
      <c r="H1050" s="158">
        <f t="shared" si="120"/>
        <v>7</v>
      </c>
    </row>
    <row r="1051" ht="36" customHeight="true" spans="1:8">
      <c r="A1051" s="430">
        <v>2150299</v>
      </c>
      <c r="B1051" s="297" t="s">
        <v>908</v>
      </c>
      <c r="C1051" s="431">
        <v>0</v>
      </c>
      <c r="D1051" s="431">
        <v>0</v>
      </c>
      <c r="E1051" s="307" t="str">
        <f t="shared" si="121"/>
        <v/>
      </c>
      <c r="F1051" s="279" t="str">
        <f t="shared" si="118"/>
        <v>否</v>
      </c>
      <c r="G1051" s="158" t="str">
        <f t="shared" si="119"/>
        <v>项</v>
      </c>
      <c r="H1051" s="158">
        <f t="shared" si="120"/>
        <v>7</v>
      </c>
    </row>
    <row r="1052" ht="36" customHeight="true" spans="1:8">
      <c r="A1052" s="428">
        <v>21503</v>
      </c>
      <c r="B1052" s="295" t="s">
        <v>909</v>
      </c>
      <c r="C1052" s="429">
        <v>0</v>
      </c>
      <c r="D1052" s="429">
        <v>0</v>
      </c>
      <c r="E1052" s="348" t="str">
        <f>IFERROR(D1052/C1052-1,"")</f>
        <v/>
      </c>
      <c r="F1052" s="279" t="str">
        <f t="shared" si="118"/>
        <v>否</v>
      </c>
      <c r="G1052" s="158" t="str">
        <f t="shared" si="119"/>
        <v>款</v>
      </c>
      <c r="H1052" s="158">
        <f t="shared" si="120"/>
        <v>5</v>
      </c>
    </row>
    <row r="1053" ht="36" customHeight="true" spans="1:8">
      <c r="A1053" s="430">
        <v>2150301</v>
      </c>
      <c r="B1053" s="297" t="s">
        <v>114</v>
      </c>
      <c r="C1053" s="431">
        <v>0</v>
      </c>
      <c r="D1053" s="431">
        <v>0</v>
      </c>
      <c r="E1053" s="307" t="str">
        <f>IF(C1053&gt;0,D1053/C1053-1,IF(C1053&lt;0,-(D1053/C1053-1),""))</f>
        <v/>
      </c>
      <c r="F1053" s="279" t="str">
        <f t="shared" si="118"/>
        <v>否</v>
      </c>
      <c r="G1053" s="158" t="str">
        <f t="shared" si="119"/>
        <v>项</v>
      </c>
      <c r="H1053" s="158">
        <f t="shared" si="120"/>
        <v>7</v>
      </c>
    </row>
    <row r="1054" ht="36" customHeight="true" spans="1:8">
      <c r="A1054" s="430">
        <v>2150302</v>
      </c>
      <c r="B1054" s="297" t="s">
        <v>115</v>
      </c>
      <c r="C1054" s="431">
        <v>0</v>
      </c>
      <c r="D1054" s="431">
        <v>0</v>
      </c>
      <c r="E1054" s="307" t="str">
        <f>IF(C1054&gt;0,D1054/C1054-1,IF(C1054&lt;0,-(D1054/C1054-1),""))</f>
        <v/>
      </c>
      <c r="F1054" s="279" t="str">
        <f t="shared" si="118"/>
        <v>否</v>
      </c>
      <c r="G1054" s="158" t="str">
        <f t="shared" si="119"/>
        <v>项</v>
      </c>
      <c r="H1054" s="158">
        <f t="shared" si="120"/>
        <v>7</v>
      </c>
    </row>
    <row r="1055" ht="36" customHeight="true" spans="1:8">
      <c r="A1055" s="430">
        <v>2150303</v>
      </c>
      <c r="B1055" s="297" t="s">
        <v>116</v>
      </c>
      <c r="C1055" s="431">
        <v>0</v>
      </c>
      <c r="D1055" s="431">
        <v>0</v>
      </c>
      <c r="E1055" s="307" t="str">
        <f>IF(C1055&gt;0,D1055/C1055-1,IF(C1055&lt;0,-(D1055/C1055-1),""))</f>
        <v/>
      </c>
      <c r="F1055" s="279" t="str">
        <f t="shared" si="118"/>
        <v>否</v>
      </c>
      <c r="G1055" s="158" t="str">
        <f t="shared" si="119"/>
        <v>项</v>
      </c>
      <c r="H1055" s="158">
        <f t="shared" si="120"/>
        <v>7</v>
      </c>
    </row>
    <row r="1056" ht="36" customHeight="true" spans="1:8">
      <c r="A1056" s="430">
        <v>2150399</v>
      </c>
      <c r="B1056" s="297" t="s">
        <v>910</v>
      </c>
      <c r="C1056" s="431">
        <v>0</v>
      </c>
      <c r="D1056" s="431">
        <v>0</v>
      </c>
      <c r="E1056" s="307" t="str">
        <f>IF(C1056&gt;0,D1056/C1056-1,IF(C1056&lt;0,-(D1056/C1056-1),""))</f>
        <v/>
      </c>
      <c r="F1056" s="279" t="str">
        <f t="shared" si="118"/>
        <v>否</v>
      </c>
      <c r="G1056" s="158" t="str">
        <f t="shared" si="119"/>
        <v>项</v>
      </c>
      <c r="H1056" s="158">
        <f t="shared" si="120"/>
        <v>7</v>
      </c>
    </row>
    <row r="1057" ht="36" customHeight="true" spans="1:8">
      <c r="A1057" s="428">
        <v>21505</v>
      </c>
      <c r="B1057" s="295" t="s">
        <v>911</v>
      </c>
      <c r="C1057" s="429">
        <v>0</v>
      </c>
      <c r="D1057" s="429">
        <v>1682</v>
      </c>
      <c r="E1057" s="348" t="str">
        <f>IFERROR(D1057/C1057-1,"")</f>
        <v/>
      </c>
      <c r="F1057" s="279" t="str">
        <f t="shared" si="118"/>
        <v>是</v>
      </c>
      <c r="G1057" s="158" t="str">
        <f t="shared" si="119"/>
        <v>款</v>
      </c>
      <c r="H1057" s="158">
        <f t="shared" si="120"/>
        <v>5</v>
      </c>
    </row>
    <row r="1058" ht="36" customHeight="true" spans="1:8">
      <c r="A1058" s="430">
        <v>2150501</v>
      </c>
      <c r="B1058" s="297" t="s">
        <v>114</v>
      </c>
      <c r="C1058" s="431">
        <v>0</v>
      </c>
      <c r="D1058" s="431">
        <v>0</v>
      </c>
      <c r="E1058" s="307" t="str">
        <f t="shared" ref="E1058:E1073" si="122">IF(C1058&gt;0,D1058/C1058-1,IF(C1058&lt;0,-(D1058/C1058-1),""))</f>
        <v/>
      </c>
      <c r="F1058" s="279" t="str">
        <f t="shared" si="118"/>
        <v>否</v>
      </c>
      <c r="G1058" s="158" t="str">
        <f t="shared" si="119"/>
        <v>项</v>
      </c>
      <c r="H1058" s="158">
        <f t="shared" si="120"/>
        <v>7</v>
      </c>
    </row>
    <row r="1059" ht="36" customHeight="true" spans="1:8">
      <c r="A1059" s="430">
        <v>2150502</v>
      </c>
      <c r="B1059" s="297" t="s">
        <v>115</v>
      </c>
      <c r="C1059" s="431">
        <v>0</v>
      </c>
      <c r="D1059" s="431">
        <v>0</v>
      </c>
      <c r="E1059" s="307" t="str">
        <f t="shared" si="122"/>
        <v/>
      </c>
      <c r="F1059" s="279" t="str">
        <f t="shared" si="118"/>
        <v>否</v>
      </c>
      <c r="G1059" s="158" t="str">
        <f t="shared" si="119"/>
        <v>项</v>
      </c>
      <c r="H1059" s="158">
        <f t="shared" si="120"/>
        <v>7</v>
      </c>
    </row>
    <row r="1060" ht="36" customHeight="true" spans="1:8">
      <c r="A1060" s="430">
        <v>2150503</v>
      </c>
      <c r="B1060" s="297" t="s">
        <v>116</v>
      </c>
      <c r="C1060" s="431">
        <v>0</v>
      </c>
      <c r="D1060" s="431">
        <v>0</v>
      </c>
      <c r="E1060" s="307" t="str">
        <f t="shared" si="122"/>
        <v/>
      </c>
      <c r="F1060" s="279" t="str">
        <f t="shared" si="118"/>
        <v>否</v>
      </c>
      <c r="G1060" s="158" t="str">
        <f t="shared" si="119"/>
        <v>项</v>
      </c>
      <c r="H1060" s="158">
        <f t="shared" si="120"/>
        <v>7</v>
      </c>
    </row>
    <row r="1061" ht="36" customHeight="true" spans="1:8">
      <c r="A1061" s="430">
        <v>2150505</v>
      </c>
      <c r="B1061" s="297" t="s">
        <v>912</v>
      </c>
      <c r="C1061" s="431">
        <v>0</v>
      </c>
      <c r="D1061" s="431">
        <v>0</v>
      </c>
      <c r="E1061" s="307" t="str">
        <f t="shared" si="122"/>
        <v/>
      </c>
      <c r="F1061" s="279" t="str">
        <f t="shared" si="118"/>
        <v>否</v>
      </c>
      <c r="G1061" s="158" t="str">
        <f t="shared" si="119"/>
        <v>项</v>
      </c>
      <c r="H1061" s="158">
        <f t="shared" si="120"/>
        <v>7</v>
      </c>
    </row>
    <row r="1062" ht="36" customHeight="true" spans="1:8">
      <c r="A1062" s="430">
        <v>2150506</v>
      </c>
      <c r="B1062" s="297" t="s">
        <v>913</v>
      </c>
      <c r="C1062" s="431">
        <v>0</v>
      </c>
      <c r="D1062" s="431">
        <v>0</v>
      </c>
      <c r="E1062" s="307" t="str">
        <f t="shared" si="122"/>
        <v/>
      </c>
      <c r="F1062" s="279" t="str">
        <f t="shared" si="118"/>
        <v>否</v>
      </c>
      <c r="G1062" s="158" t="str">
        <f t="shared" si="119"/>
        <v>项</v>
      </c>
      <c r="H1062" s="158">
        <f t="shared" si="120"/>
        <v>7</v>
      </c>
    </row>
    <row r="1063" ht="36" customHeight="true" spans="1:8">
      <c r="A1063" s="430">
        <v>2150507</v>
      </c>
      <c r="B1063" s="297" t="s">
        <v>914</v>
      </c>
      <c r="C1063" s="431">
        <v>0</v>
      </c>
      <c r="D1063" s="431">
        <v>0</v>
      </c>
      <c r="E1063" s="307" t="str">
        <f t="shared" si="122"/>
        <v/>
      </c>
      <c r="F1063" s="279" t="str">
        <f t="shared" si="118"/>
        <v>否</v>
      </c>
      <c r="G1063" s="158" t="str">
        <f t="shared" si="119"/>
        <v>项</v>
      </c>
      <c r="H1063" s="158">
        <f t="shared" si="120"/>
        <v>7</v>
      </c>
    </row>
    <row r="1064" ht="36" customHeight="true" spans="1:8">
      <c r="A1064" s="430">
        <v>2150508</v>
      </c>
      <c r="B1064" s="297" t="s">
        <v>915</v>
      </c>
      <c r="C1064" s="431">
        <v>0</v>
      </c>
      <c r="D1064" s="431">
        <v>333</v>
      </c>
      <c r="E1064" s="307" t="str">
        <f t="shared" si="122"/>
        <v/>
      </c>
      <c r="F1064" s="279" t="str">
        <f t="shared" si="118"/>
        <v>是</v>
      </c>
      <c r="G1064" s="158" t="str">
        <f t="shared" si="119"/>
        <v>项</v>
      </c>
      <c r="H1064" s="158">
        <f t="shared" si="120"/>
        <v>7</v>
      </c>
    </row>
    <row r="1065" ht="36" customHeight="true" spans="1:8">
      <c r="A1065" s="430">
        <v>2150509</v>
      </c>
      <c r="B1065" s="297" t="s">
        <v>916</v>
      </c>
      <c r="C1065" s="431">
        <v>0</v>
      </c>
      <c r="D1065" s="431">
        <v>0</v>
      </c>
      <c r="E1065" s="307" t="str">
        <f t="shared" si="122"/>
        <v/>
      </c>
      <c r="F1065" s="279" t="str">
        <f t="shared" si="118"/>
        <v>否</v>
      </c>
      <c r="G1065" s="158" t="str">
        <f t="shared" si="119"/>
        <v>项</v>
      </c>
      <c r="H1065" s="158">
        <f t="shared" si="120"/>
        <v>7</v>
      </c>
    </row>
    <row r="1066" ht="36" customHeight="true" spans="1:8">
      <c r="A1066" s="430">
        <v>2150510</v>
      </c>
      <c r="B1066" s="297" t="s">
        <v>917</v>
      </c>
      <c r="C1066" s="431">
        <v>0</v>
      </c>
      <c r="D1066" s="431">
        <v>0</v>
      </c>
      <c r="E1066" s="307" t="str">
        <f t="shared" si="122"/>
        <v/>
      </c>
      <c r="F1066" s="279" t="str">
        <f t="shared" si="118"/>
        <v>否</v>
      </c>
      <c r="G1066" s="158" t="str">
        <f t="shared" si="119"/>
        <v>项</v>
      </c>
      <c r="H1066" s="158">
        <f t="shared" si="120"/>
        <v>7</v>
      </c>
    </row>
    <row r="1067" ht="36" customHeight="true" spans="1:8">
      <c r="A1067" s="430">
        <v>2150511</v>
      </c>
      <c r="B1067" s="297" t="s">
        <v>918</v>
      </c>
      <c r="C1067" s="431">
        <v>0</v>
      </c>
      <c r="D1067" s="431">
        <v>0</v>
      </c>
      <c r="E1067" s="307" t="str">
        <f t="shared" si="122"/>
        <v/>
      </c>
      <c r="F1067" s="279" t="str">
        <f t="shared" si="118"/>
        <v>否</v>
      </c>
      <c r="G1067" s="158" t="str">
        <f t="shared" si="119"/>
        <v>项</v>
      </c>
      <c r="H1067" s="158">
        <f t="shared" si="120"/>
        <v>7</v>
      </c>
    </row>
    <row r="1068" ht="36" customHeight="true" spans="1:8">
      <c r="A1068" s="430">
        <v>2150513</v>
      </c>
      <c r="B1068" s="297" t="s">
        <v>863</v>
      </c>
      <c r="C1068" s="431">
        <v>0</v>
      </c>
      <c r="D1068" s="431">
        <v>0</v>
      </c>
      <c r="E1068" s="307" t="str">
        <f t="shared" si="122"/>
        <v/>
      </c>
      <c r="F1068" s="279" t="str">
        <f t="shared" si="118"/>
        <v>否</v>
      </c>
      <c r="G1068" s="158" t="str">
        <f t="shared" si="119"/>
        <v>项</v>
      </c>
      <c r="H1068" s="158">
        <f t="shared" si="120"/>
        <v>7</v>
      </c>
    </row>
    <row r="1069" ht="36" customHeight="true" spans="1:8">
      <c r="A1069" s="430">
        <v>2150515</v>
      </c>
      <c r="B1069" s="297" t="s">
        <v>919</v>
      </c>
      <c r="C1069" s="431">
        <v>0</v>
      </c>
      <c r="D1069" s="431">
        <v>0</v>
      </c>
      <c r="E1069" s="307" t="str">
        <f t="shared" si="122"/>
        <v/>
      </c>
      <c r="F1069" s="279" t="str">
        <f t="shared" si="118"/>
        <v>否</v>
      </c>
      <c r="G1069" s="158" t="str">
        <f t="shared" si="119"/>
        <v>项</v>
      </c>
      <c r="H1069" s="158">
        <f t="shared" si="120"/>
        <v>7</v>
      </c>
    </row>
    <row r="1070" ht="36" customHeight="true" spans="1:8">
      <c r="A1070" s="433">
        <v>2150516</v>
      </c>
      <c r="B1070" s="448" t="s">
        <v>920</v>
      </c>
      <c r="C1070" s="431">
        <v>0</v>
      </c>
      <c r="D1070" s="431">
        <v>745</v>
      </c>
      <c r="E1070" s="307" t="str">
        <f t="shared" si="122"/>
        <v/>
      </c>
      <c r="F1070" s="279" t="str">
        <f t="shared" si="118"/>
        <v>是</v>
      </c>
      <c r="G1070" s="158" t="str">
        <f t="shared" si="119"/>
        <v>项</v>
      </c>
      <c r="H1070" s="158">
        <f t="shared" si="120"/>
        <v>7</v>
      </c>
    </row>
    <row r="1071" ht="36" customHeight="true" spans="1:8">
      <c r="A1071" s="433">
        <v>2150517</v>
      </c>
      <c r="B1071" s="448" t="s">
        <v>921</v>
      </c>
      <c r="C1071" s="431">
        <v>0</v>
      </c>
      <c r="D1071" s="431">
        <v>56</v>
      </c>
      <c r="E1071" s="307" t="str">
        <f t="shared" si="122"/>
        <v/>
      </c>
      <c r="F1071" s="279" t="str">
        <f t="shared" si="118"/>
        <v>是</v>
      </c>
      <c r="G1071" s="158" t="str">
        <f t="shared" si="119"/>
        <v>项</v>
      </c>
      <c r="H1071" s="158">
        <f t="shared" si="120"/>
        <v>7</v>
      </c>
    </row>
    <row r="1072" ht="36" customHeight="true" spans="1:8">
      <c r="A1072" s="433">
        <v>2150550</v>
      </c>
      <c r="B1072" s="448" t="s">
        <v>123</v>
      </c>
      <c r="C1072" s="431">
        <v>0</v>
      </c>
      <c r="D1072" s="431">
        <v>0</v>
      </c>
      <c r="E1072" s="307" t="str">
        <f t="shared" si="122"/>
        <v/>
      </c>
      <c r="F1072" s="279" t="str">
        <f t="shared" si="118"/>
        <v>否</v>
      </c>
      <c r="G1072" s="158" t="str">
        <f t="shared" si="119"/>
        <v>项</v>
      </c>
      <c r="H1072" s="158">
        <f t="shared" si="120"/>
        <v>7</v>
      </c>
    </row>
    <row r="1073" ht="36" customHeight="true" spans="1:8">
      <c r="A1073" s="430">
        <v>2150599</v>
      </c>
      <c r="B1073" s="297" t="s">
        <v>922</v>
      </c>
      <c r="C1073" s="431">
        <v>0</v>
      </c>
      <c r="D1073" s="431">
        <v>548</v>
      </c>
      <c r="E1073" s="307" t="str">
        <f t="shared" si="122"/>
        <v/>
      </c>
      <c r="F1073" s="279" t="str">
        <f t="shared" si="118"/>
        <v>是</v>
      </c>
      <c r="G1073" s="158" t="str">
        <f t="shared" si="119"/>
        <v>项</v>
      </c>
      <c r="H1073" s="158">
        <f t="shared" si="120"/>
        <v>7</v>
      </c>
    </row>
    <row r="1074" ht="36" customHeight="true" spans="1:8">
      <c r="A1074" s="428">
        <v>21507</v>
      </c>
      <c r="B1074" s="295" t="s">
        <v>923</v>
      </c>
      <c r="C1074" s="429">
        <v>433</v>
      </c>
      <c r="D1074" s="429">
        <v>423</v>
      </c>
      <c r="E1074" s="348">
        <f>IFERROR(D1074/C1074-1,"")</f>
        <v>-0.023</v>
      </c>
      <c r="F1074" s="279" t="str">
        <f t="shared" si="118"/>
        <v>是</v>
      </c>
      <c r="G1074" s="158" t="str">
        <f t="shared" si="119"/>
        <v>款</v>
      </c>
      <c r="H1074" s="158">
        <f t="shared" si="120"/>
        <v>5</v>
      </c>
    </row>
    <row r="1075" ht="36" customHeight="true" spans="1:8">
      <c r="A1075" s="430">
        <v>2150701</v>
      </c>
      <c r="B1075" s="297" t="s">
        <v>114</v>
      </c>
      <c r="C1075" s="431">
        <v>348</v>
      </c>
      <c r="D1075" s="431">
        <v>304</v>
      </c>
      <c r="E1075" s="307">
        <f t="shared" ref="E1075:E1080" si="123">IF(C1075&gt;0,D1075/C1075-1,IF(C1075&lt;0,-(D1075/C1075-1),""))</f>
        <v>-0.126</v>
      </c>
      <c r="F1075" s="279" t="str">
        <f t="shared" si="118"/>
        <v>是</v>
      </c>
      <c r="G1075" s="158" t="str">
        <f t="shared" si="119"/>
        <v>项</v>
      </c>
      <c r="H1075" s="158">
        <f t="shared" si="120"/>
        <v>7</v>
      </c>
    </row>
    <row r="1076" ht="36" customHeight="true" spans="1:8">
      <c r="A1076" s="430">
        <v>2150702</v>
      </c>
      <c r="B1076" s="297" t="s">
        <v>115</v>
      </c>
      <c r="C1076" s="431">
        <v>85</v>
      </c>
      <c r="D1076" s="431">
        <v>79</v>
      </c>
      <c r="E1076" s="307">
        <f t="shared" si="123"/>
        <v>-0.071</v>
      </c>
      <c r="F1076" s="279" t="str">
        <f t="shared" si="118"/>
        <v>是</v>
      </c>
      <c r="G1076" s="158" t="str">
        <f t="shared" si="119"/>
        <v>项</v>
      </c>
      <c r="H1076" s="158">
        <f t="shared" si="120"/>
        <v>7</v>
      </c>
    </row>
    <row r="1077" ht="36" customHeight="true" spans="1:8">
      <c r="A1077" s="430">
        <v>2150703</v>
      </c>
      <c r="B1077" s="297" t="s">
        <v>116</v>
      </c>
      <c r="C1077" s="431">
        <v>0</v>
      </c>
      <c r="D1077" s="431">
        <v>40</v>
      </c>
      <c r="E1077" s="307" t="str">
        <f t="shared" si="123"/>
        <v/>
      </c>
      <c r="F1077" s="279" t="str">
        <f t="shared" si="118"/>
        <v>是</v>
      </c>
      <c r="G1077" s="158" t="str">
        <f t="shared" si="119"/>
        <v>项</v>
      </c>
      <c r="H1077" s="158">
        <f t="shared" si="120"/>
        <v>7</v>
      </c>
    </row>
    <row r="1078" ht="36" customHeight="true" spans="1:8">
      <c r="A1078" s="430">
        <v>2150704</v>
      </c>
      <c r="B1078" s="297" t="s">
        <v>924</v>
      </c>
      <c r="C1078" s="431">
        <v>0</v>
      </c>
      <c r="D1078" s="431">
        <v>0</v>
      </c>
      <c r="E1078" s="307" t="str">
        <f t="shared" si="123"/>
        <v/>
      </c>
      <c r="F1078" s="279" t="str">
        <f t="shared" si="118"/>
        <v>否</v>
      </c>
      <c r="G1078" s="158" t="str">
        <f t="shared" si="119"/>
        <v>项</v>
      </c>
      <c r="H1078" s="158">
        <f t="shared" si="120"/>
        <v>7</v>
      </c>
    </row>
    <row r="1079" ht="36" customHeight="true" spans="1:8">
      <c r="A1079" s="430">
        <v>2150705</v>
      </c>
      <c r="B1079" s="297" t="s">
        <v>925</v>
      </c>
      <c r="C1079" s="431">
        <v>0</v>
      </c>
      <c r="D1079" s="431">
        <v>0</v>
      </c>
      <c r="E1079" s="307" t="str">
        <f t="shared" si="123"/>
        <v/>
      </c>
      <c r="F1079" s="279" t="str">
        <f t="shared" si="118"/>
        <v>否</v>
      </c>
      <c r="G1079" s="158" t="str">
        <f t="shared" si="119"/>
        <v>项</v>
      </c>
      <c r="H1079" s="158">
        <f t="shared" si="120"/>
        <v>7</v>
      </c>
    </row>
    <row r="1080" ht="36" customHeight="true" spans="1:8">
      <c r="A1080" s="430">
        <v>2150799</v>
      </c>
      <c r="B1080" s="297" t="s">
        <v>926</v>
      </c>
      <c r="C1080" s="431">
        <v>0</v>
      </c>
      <c r="D1080" s="431">
        <v>0</v>
      </c>
      <c r="E1080" s="307" t="str">
        <f t="shared" si="123"/>
        <v/>
      </c>
      <c r="F1080" s="279" t="str">
        <f t="shared" si="118"/>
        <v>否</v>
      </c>
      <c r="G1080" s="158" t="str">
        <f t="shared" si="119"/>
        <v>项</v>
      </c>
      <c r="H1080" s="158">
        <f t="shared" si="120"/>
        <v>7</v>
      </c>
    </row>
    <row r="1081" ht="36" customHeight="true" spans="1:8">
      <c r="A1081" s="428">
        <v>21508</v>
      </c>
      <c r="B1081" s="295" t="s">
        <v>927</v>
      </c>
      <c r="C1081" s="429">
        <v>16</v>
      </c>
      <c r="D1081" s="429">
        <v>4841</v>
      </c>
      <c r="E1081" s="348">
        <f>IFERROR(D1081/C1081-1,"")</f>
        <v>301.563</v>
      </c>
      <c r="F1081" s="279" t="str">
        <f t="shared" si="118"/>
        <v>是</v>
      </c>
      <c r="G1081" s="158" t="str">
        <f t="shared" si="119"/>
        <v>款</v>
      </c>
      <c r="H1081" s="158">
        <f t="shared" si="120"/>
        <v>5</v>
      </c>
    </row>
    <row r="1082" ht="36" customHeight="true" spans="1:8">
      <c r="A1082" s="430">
        <v>2150801</v>
      </c>
      <c r="B1082" s="297" t="s">
        <v>114</v>
      </c>
      <c r="C1082" s="431">
        <v>0</v>
      </c>
      <c r="D1082" s="431">
        <v>0</v>
      </c>
      <c r="E1082" s="307" t="str">
        <f t="shared" ref="E1082:E1088" si="124">IF(C1082&gt;0,D1082/C1082-1,IF(C1082&lt;0,-(D1082/C1082-1),""))</f>
        <v/>
      </c>
      <c r="F1082" s="279" t="str">
        <f t="shared" si="118"/>
        <v>否</v>
      </c>
      <c r="G1082" s="158" t="str">
        <f t="shared" si="119"/>
        <v>项</v>
      </c>
      <c r="H1082" s="158">
        <f t="shared" si="120"/>
        <v>7</v>
      </c>
    </row>
    <row r="1083" ht="36" customHeight="true" spans="1:8">
      <c r="A1083" s="430">
        <v>2150802</v>
      </c>
      <c r="B1083" s="297" t="s">
        <v>115</v>
      </c>
      <c r="C1083" s="431">
        <v>0</v>
      </c>
      <c r="D1083" s="431">
        <v>0</v>
      </c>
      <c r="E1083" s="307" t="str">
        <f t="shared" si="124"/>
        <v/>
      </c>
      <c r="F1083" s="279" t="str">
        <f t="shared" si="118"/>
        <v>否</v>
      </c>
      <c r="G1083" s="158" t="str">
        <f t="shared" si="119"/>
        <v>项</v>
      </c>
      <c r="H1083" s="158">
        <f t="shared" si="120"/>
        <v>7</v>
      </c>
    </row>
    <row r="1084" ht="36" customHeight="true" spans="1:8">
      <c r="A1084" s="430">
        <v>2150803</v>
      </c>
      <c r="B1084" s="297" t="s">
        <v>116</v>
      </c>
      <c r="C1084" s="431">
        <v>0</v>
      </c>
      <c r="D1084" s="431">
        <v>0</v>
      </c>
      <c r="E1084" s="307" t="str">
        <f t="shared" si="124"/>
        <v/>
      </c>
      <c r="F1084" s="279" t="str">
        <f t="shared" si="118"/>
        <v>否</v>
      </c>
      <c r="G1084" s="158" t="str">
        <f t="shared" si="119"/>
        <v>项</v>
      </c>
      <c r="H1084" s="158">
        <f t="shared" si="120"/>
        <v>7</v>
      </c>
    </row>
    <row r="1085" ht="36" customHeight="true" spans="1:8">
      <c r="A1085" s="430">
        <v>2150804</v>
      </c>
      <c r="B1085" s="297" t="s">
        <v>928</v>
      </c>
      <c r="C1085" s="431">
        <v>0</v>
      </c>
      <c r="D1085" s="431">
        <v>0</v>
      </c>
      <c r="E1085" s="307" t="str">
        <f t="shared" si="124"/>
        <v/>
      </c>
      <c r="F1085" s="279" t="str">
        <f t="shared" si="118"/>
        <v>否</v>
      </c>
      <c r="G1085" s="158" t="str">
        <f t="shared" si="119"/>
        <v>项</v>
      </c>
      <c r="H1085" s="158">
        <f t="shared" si="120"/>
        <v>7</v>
      </c>
    </row>
    <row r="1086" ht="36" customHeight="true" spans="1:8">
      <c r="A1086" s="430">
        <v>2150805</v>
      </c>
      <c r="B1086" s="297" t="s">
        <v>929</v>
      </c>
      <c r="C1086" s="431">
        <v>16</v>
      </c>
      <c r="D1086" s="431">
        <v>4841</v>
      </c>
      <c r="E1086" s="307">
        <f t="shared" si="124"/>
        <v>301.563</v>
      </c>
      <c r="F1086" s="279" t="str">
        <f t="shared" si="118"/>
        <v>是</v>
      </c>
      <c r="G1086" s="158" t="str">
        <f t="shared" si="119"/>
        <v>项</v>
      </c>
      <c r="H1086" s="158">
        <f t="shared" si="120"/>
        <v>7</v>
      </c>
    </row>
    <row r="1087" ht="36" customHeight="true" spans="1:8">
      <c r="A1087" s="433">
        <v>2150806</v>
      </c>
      <c r="B1087" s="443" t="s">
        <v>930</v>
      </c>
      <c r="C1087" s="431">
        <v>0</v>
      </c>
      <c r="D1087" s="431">
        <v>0</v>
      </c>
      <c r="E1087" s="307" t="str">
        <f t="shared" si="124"/>
        <v/>
      </c>
      <c r="F1087" s="279" t="str">
        <f t="shared" si="118"/>
        <v>否</v>
      </c>
      <c r="G1087" s="158" t="str">
        <f t="shared" si="119"/>
        <v>项</v>
      </c>
      <c r="H1087" s="158">
        <f t="shared" si="120"/>
        <v>7</v>
      </c>
    </row>
    <row r="1088" ht="36" customHeight="true" spans="1:8">
      <c r="A1088" s="430">
        <v>2150899</v>
      </c>
      <c r="B1088" s="297" t="s">
        <v>931</v>
      </c>
      <c r="C1088" s="431">
        <v>0</v>
      </c>
      <c r="D1088" s="431">
        <v>0</v>
      </c>
      <c r="E1088" s="307" t="str">
        <f t="shared" si="124"/>
        <v/>
      </c>
      <c r="F1088" s="279" t="str">
        <f t="shared" si="118"/>
        <v>否</v>
      </c>
      <c r="G1088" s="158" t="str">
        <f t="shared" si="119"/>
        <v>项</v>
      </c>
      <c r="H1088" s="158">
        <f t="shared" si="120"/>
        <v>7</v>
      </c>
    </row>
    <row r="1089" ht="36" customHeight="true" spans="1:8">
      <c r="A1089" s="428">
        <v>21599</v>
      </c>
      <c r="B1089" s="295" t="s">
        <v>932</v>
      </c>
      <c r="C1089" s="429">
        <v>0</v>
      </c>
      <c r="D1089" s="429">
        <v>0</v>
      </c>
      <c r="E1089" s="348" t="str">
        <f>IFERROR(D1089/C1089-1,"")</f>
        <v/>
      </c>
      <c r="F1089" s="279" t="str">
        <f t="shared" si="118"/>
        <v>否</v>
      </c>
      <c r="G1089" s="158" t="str">
        <f t="shared" si="119"/>
        <v>款</v>
      </c>
      <c r="H1089" s="158">
        <f t="shared" si="120"/>
        <v>5</v>
      </c>
    </row>
    <row r="1090" ht="36" customHeight="true" spans="1:8">
      <c r="A1090" s="430">
        <v>2159901</v>
      </c>
      <c r="B1090" s="297" t="s">
        <v>933</v>
      </c>
      <c r="C1090" s="431">
        <v>0</v>
      </c>
      <c r="D1090" s="431">
        <v>0</v>
      </c>
      <c r="E1090" s="307" t="str">
        <f>IF(C1090&gt;0,D1090/C1090-1,IF(C1090&lt;0,-(D1090/C1090-1),""))</f>
        <v/>
      </c>
      <c r="F1090" s="279" t="str">
        <f t="shared" si="118"/>
        <v>否</v>
      </c>
      <c r="G1090" s="158" t="str">
        <f t="shared" si="119"/>
        <v>项</v>
      </c>
      <c r="H1090" s="158">
        <f t="shared" si="120"/>
        <v>7</v>
      </c>
    </row>
    <row r="1091" ht="36" customHeight="true" spans="1:8">
      <c r="A1091" s="430">
        <v>2159904</v>
      </c>
      <c r="B1091" s="297" t="s">
        <v>934</v>
      </c>
      <c r="C1091" s="431">
        <v>0</v>
      </c>
      <c r="D1091" s="431">
        <v>0</v>
      </c>
      <c r="E1091" s="307" t="str">
        <f>IF(C1091&gt;0,D1091/C1091-1,IF(C1091&lt;0,-(D1091/C1091-1),""))</f>
        <v/>
      </c>
      <c r="F1091" s="279" t="str">
        <f t="shared" si="118"/>
        <v>否</v>
      </c>
      <c r="G1091" s="158" t="str">
        <f t="shared" si="119"/>
        <v>项</v>
      </c>
      <c r="H1091" s="158">
        <f t="shared" si="120"/>
        <v>7</v>
      </c>
    </row>
    <row r="1092" ht="36" customHeight="true" spans="1:8">
      <c r="A1092" s="430">
        <v>2159905</v>
      </c>
      <c r="B1092" s="297" t="s">
        <v>935</v>
      </c>
      <c r="C1092" s="431">
        <v>0</v>
      </c>
      <c r="D1092" s="431">
        <v>0</v>
      </c>
      <c r="E1092" s="307" t="str">
        <f>IF(C1092&gt;0,D1092/C1092-1,IF(C1092&lt;0,-(D1092/C1092-1),""))</f>
        <v/>
      </c>
      <c r="F1092" s="279" t="str">
        <f t="shared" ref="F1092:F1155" si="125">IF(LEN(A1092)=3,"是",IF(B1092&lt;&gt;"",IF(SUM(C1092:D1092)&lt;&gt;0,"是","否"),"是"))</f>
        <v>否</v>
      </c>
      <c r="G1092" s="158" t="str">
        <f t="shared" ref="G1092:G1155" si="126">IF(LEN(A1092)=3,"类",IF(LEN(A1092)=5,"款","项"))</f>
        <v>项</v>
      </c>
      <c r="H1092" s="158">
        <f t="shared" si="120"/>
        <v>7</v>
      </c>
    </row>
    <row r="1093" ht="36" customHeight="true" spans="1:8">
      <c r="A1093" s="430">
        <v>2159906</v>
      </c>
      <c r="B1093" s="297" t="s">
        <v>936</v>
      </c>
      <c r="C1093" s="431">
        <v>0</v>
      </c>
      <c r="D1093" s="431">
        <v>0</v>
      </c>
      <c r="E1093" s="307" t="str">
        <f>IF(C1093&gt;0,D1093/C1093-1,IF(C1093&lt;0,-(D1093/C1093-1),""))</f>
        <v/>
      </c>
      <c r="F1093" s="279" t="str">
        <f t="shared" si="125"/>
        <v>否</v>
      </c>
      <c r="G1093" s="158" t="str">
        <f t="shared" si="126"/>
        <v>项</v>
      </c>
      <c r="H1093" s="158">
        <f t="shared" ref="H1093:H1156" si="127">LEN(A1093)</f>
        <v>7</v>
      </c>
    </row>
    <row r="1094" ht="36" customHeight="true" spans="1:8">
      <c r="A1094" s="430">
        <v>2159999</v>
      </c>
      <c r="B1094" s="297" t="s">
        <v>937</v>
      </c>
      <c r="C1094" s="431">
        <v>0</v>
      </c>
      <c r="D1094" s="431">
        <v>0</v>
      </c>
      <c r="E1094" s="307" t="str">
        <f>IF(C1094&gt;0,D1094/C1094-1,IF(C1094&lt;0,-(D1094/C1094-1),""))</f>
        <v/>
      </c>
      <c r="F1094" s="279" t="str">
        <f t="shared" si="125"/>
        <v>否</v>
      </c>
      <c r="G1094" s="158" t="str">
        <f t="shared" si="126"/>
        <v>项</v>
      </c>
      <c r="H1094" s="158">
        <f t="shared" si="127"/>
        <v>7</v>
      </c>
    </row>
    <row r="1095" ht="36" customHeight="true" spans="1:8">
      <c r="A1095" s="445" t="s">
        <v>938</v>
      </c>
      <c r="B1095" s="436" t="s">
        <v>254</v>
      </c>
      <c r="C1095" s="429" t="s">
        <v>108</v>
      </c>
      <c r="D1095" s="429">
        <v>0</v>
      </c>
      <c r="E1095" s="348" t="str">
        <f>IFERROR(D1095/C1095-1,"")</f>
        <v/>
      </c>
      <c r="F1095" s="279" t="str">
        <f t="shared" si="125"/>
        <v>否</v>
      </c>
      <c r="G1095" s="158" t="str">
        <f t="shared" si="126"/>
        <v>项</v>
      </c>
      <c r="H1095" s="158">
        <f t="shared" si="127"/>
        <v>4</v>
      </c>
    </row>
    <row r="1096" ht="36" customHeight="true" spans="1:8">
      <c r="A1096" s="428">
        <v>216</v>
      </c>
      <c r="B1096" s="295" t="s">
        <v>85</v>
      </c>
      <c r="C1096" s="429">
        <v>5868</v>
      </c>
      <c r="D1096" s="429">
        <v>3870</v>
      </c>
      <c r="E1096" s="348">
        <f>IFERROR(D1096/C1096-1,"")</f>
        <v>-0.34</v>
      </c>
      <c r="F1096" s="279" t="str">
        <f t="shared" si="125"/>
        <v>是</v>
      </c>
      <c r="G1096" s="158" t="str">
        <f t="shared" si="126"/>
        <v>类</v>
      </c>
      <c r="H1096" s="158">
        <f t="shared" si="127"/>
        <v>3</v>
      </c>
    </row>
    <row r="1097" ht="36" customHeight="true" spans="1:8">
      <c r="A1097" s="428">
        <v>21602</v>
      </c>
      <c r="B1097" s="295" t="s">
        <v>939</v>
      </c>
      <c r="C1097" s="429">
        <v>4615</v>
      </c>
      <c r="D1097" s="429">
        <v>789</v>
      </c>
      <c r="E1097" s="348">
        <f>IFERROR(D1097/C1097-1,"")</f>
        <v>-0.829</v>
      </c>
      <c r="F1097" s="279" t="str">
        <f t="shared" si="125"/>
        <v>是</v>
      </c>
      <c r="G1097" s="158" t="str">
        <f t="shared" si="126"/>
        <v>款</v>
      </c>
      <c r="H1097" s="158">
        <f t="shared" si="127"/>
        <v>5</v>
      </c>
    </row>
    <row r="1098" ht="36" customHeight="true" spans="1:8">
      <c r="A1098" s="430">
        <v>2160201</v>
      </c>
      <c r="B1098" s="297" t="s">
        <v>114</v>
      </c>
      <c r="C1098" s="431">
        <v>415</v>
      </c>
      <c r="D1098" s="431">
        <v>426</v>
      </c>
      <c r="E1098" s="307">
        <f t="shared" ref="E1098:E1106" si="128">IF(C1098&gt;0,D1098/C1098-1,IF(C1098&lt;0,-(D1098/C1098-1),""))</f>
        <v>0.027</v>
      </c>
      <c r="F1098" s="279" t="str">
        <f t="shared" si="125"/>
        <v>是</v>
      </c>
      <c r="G1098" s="158" t="str">
        <f t="shared" si="126"/>
        <v>项</v>
      </c>
      <c r="H1098" s="158">
        <f t="shared" si="127"/>
        <v>7</v>
      </c>
    </row>
    <row r="1099" ht="36" customHeight="true" spans="1:8">
      <c r="A1099" s="430">
        <v>2160202</v>
      </c>
      <c r="B1099" s="297" t="s">
        <v>115</v>
      </c>
      <c r="C1099" s="431">
        <v>0</v>
      </c>
      <c r="D1099" s="431">
        <v>0</v>
      </c>
      <c r="E1099" s="307" t="str">
        <f t="shared" si="128"/>
        <v/>
      </c>
      <c r="F1099" s="279" t="str">
        <f t="shared" si="125"/>
        <v>否</v>
      </c>
      <c r="G1099" s="158" t="str">
        <f t="shared" si="126"/>
        <v>项</v>
      </c>
      <c r="H1099" s="158">
        <f t="shared" si="127"/>
        <v>7</v>
      </c>
    </row>
    <row r="1100" ht="36" customHeight="true" spans="1:8">
      <c r="A1100" s="430">
        <v>2160203</v>
      </c>
      <c r="B1100" s="297" t="s">
        <v>116</v>
      </c>
      <c r="C1100" s="431">
        <v>0</v>
      </c>
      <c r="D1100" s="431">
        <v>0</v>
      </c>
      <c r="E1100" s="307" t="str">
        <f t="shared" si="128"/>
        <v/>
      </c>
      <c r="F1100" s="279" t="str">
        <f t="shared" si="125"/>
        <v>否</v>
      </c>
      <c r="G1100" s="158" t="str">
        <f t="shared" si="126"/>
        <v>项</v>
      </c>
      <c r="H1100" s="158">
        <f t="shared" si="127"/>
        <v>7</v>
      </c>
    </row>
    <row r="1101" ht="36" customHeight="true" spans="1:8">
      <c r="A1101" s="430">
        <v>2160216</v>
      </c>
      <c r="B1101" s="297" t="s">
        <v>940</v>
      </c>
      <c r="C1101" s="431">
        <v>0</v>
      </c>
      <c r="D1101" s="431">
        <v>0</v>
      </c>
      <c r="E1101" s="307" t="str">
        <f t="shared" si="128"/>
        <v/>
      </c>
      <c r="F1101" s="279" t="str">
        <f t="shared" si="125"/>
        <v>否</v>
      </c>
      <c r="G1101" s="158" t="str">
        <f t="shared" si="126"/>
        <v>项</v>
      </c>
      <c r="H1101" s="158">
        <f t="shared" si="127"/>
        <v>7</v>
      </c>
    </row>
    <row r="1102" ht="36" customHeight="true" spans="1:8">
      <c r="A1102" s="430">
        <v>2160217</v>
      </c>
      <c r="B1102" s="297" t="s">
        <v>941</v>
      </c>
      <c r="C1102" s="431">
        <v>0</v>
      </c>
      <c r="D1102" s="431">
        <v>0</v>
      </c>
      <c r="E1102" s="307" t="str">
        <f t="shared" si="128"/>
        <v/>
      </c>
      <c r="F1102" s="279" t="str">
        <f t="shared" si="125"/>
        <v>否</v>
      </c>
      <c r="G1102" s="158" t="str">
        <f t="shared" si="126"/>
        <v>项</v>
      </c>
      <c r="H1102" s="158">
        <f t="shared" si="127"/>
        <v>7</v>
      </c>
    </row>
    <row r="1103" ht="36" customHeight="true" spans="1:8">
      <c r="A1103" s="430">
        <v>2160218</v>
      </c>
      <c r="B1103" s="297" t="s">
        <v>942</v>
      </c>
      <c r="C1103" s="431">
        <v>0</v>
      </c>
      <c r="D1103" s="431">
        <v>0</v>
      </c>
      <c r="E1103" s="307" t="str">
        <f t="shared" si="128"/>
        <v/>
      </c>
      <c r="F1103" s="279" t="str">
        <f t="shared" si="125"/>
        <v>否</v>
      </c>
      <c r="G1103" s="158" t="str">
        <f t="shared" si="126"/>
        <v>项</v>
      </c>
      <c r="H1103" s="158">
        <f t="shared" si="127"/>
        <v>7</v>
      </c>
    </row>
    <row r="1104" ht="36" customHeight="true" spans="1:8">
      <c r="A1104" s="430">
        <v>2160219</v>
      </c>
      <c r="B1104" s="297" t="s">
        <v>943</v>
      </c>
      <c r="C1104" s="431">
        <v>0</v>
      </c>
      <c r="D1104" s="431">
        <v>0</v>
      </c>
      <c r="E1104" s="307" t="str">
        <f t="shared" si="128"/>
        <v/>
      </c>
      <c r="F1104" s="279" t="str">
        <f t="shared" si="125"/>
        <v>否</v>
      </c>
      <c r="G1104" s="158" t="str">
        <f t="shared" si="126"/>
        <v>项</v>
      </c>
      <c r="H1104" s="158">
        <f t="shared" si="127"/>
        <v>7</v>
      </c>
    </row>
    <row r="1105" ht="36" customHeight="true" spans="1:8">
      <c r="A1105" s="430">
        <v>2160250</v>
      </c>
      <c r="B1105" s="297" t="s">
        <v>123</v>
      </c>
      <c r="C1105" s="431">
        <v>149</v>
      </c>
      <c r="D1105" s="431">
        <v>171</v>
      </c>
      <c r="E1105" s="307">
        <f t="shared" si="128"/>
        <v>0.148</v>
      </c>
      <c r="F1105" s="279" t="str">
        <f t="shared" si="125"/>
        <v>是</v>
      </c>
      <c r="G1105" s="158" t="str">
        <f t="shared" si="126"/>
        <v>项</v>
      </c>
      <c r="H1105" s="158">
        <f t="shared" si="127"/>
        <v>7</v>
      </c>
    </row>
    <row r="1106" ht="36" customHeight="true" spans="1:8">
      <c r="A1106" s="430">
        <v>2160299</v>
      </c>
      <c r="B1106" s="297" t="s">
        <v>944</v>
      </c>
      <c r="C1106" s="431">
        <v>4051</v>
      </c>
      <c r="D1106" s="431">
        <v>192</v>
      </c>
      <c r="E1106" s="307">
        <f t="shared" si="128"/>
        <v>-0.953</v>
      </c>
      <c r="F1106" s="279" t="str">
        <f t="shared" si="125"/>
        <v>是</v>
      </c>
      <c r="G1106" s="158" t="str">
        <f t="shared" si="126"/>
        <v>项</v>
      </c>
      <c r="H1106" s="158">
        <f t="shared" si="127"/>
        <v>7</v>
      </c>
    </row>
    <row r="1107" ht="36" customHeight="true" spans="1:8">
      <c r="A1107" s="428">
        <v>21606</v>
      </c>
      <c r="B1107" s="295" t="s">
        <v>945</v>
      </c>
      <c r="C1107" s="429">
        <v>1253</v>
      </c>
      <c r="D1107" s="429">
        <v>3041</v>
      </c>
      <c r="E1107" s="348">
        <f>IFERROR(D1107/C1107-1,"")</f>
        <v>1.427</v>
      </c>
      <c r="F1107" s="279" t="str">
        <f t="shared" si="125"/>
        <v>是</v>
      </c>
      <c r="G1107" s="158" t="str">
        <f t="shared" si="126"/>
        <v>款</v>
      </c>
      <c r="H1107" s="158">
        <f t="shared" si="127"/>
        <v>5</v>
      </c>
    </row>
    <row r="1108" ht="36" customHeight="true" spans="1:8">
      <c r="A1108" s="430">
        <v>2160601</v>
      </c>
      <c r="B1108" s="297" t="s">
        <v>114</v>
      </c>
      <c r="C1108" s="431">
        <v>0</v>
      </c>
      <c r="D1108" s="431">
        <v>0</v>
      </c>
      <c r="E1108" s="307" t="str">
        <f>IF(C1108&gt;0,D1108/C1108-1,IF(C1108&lt;0,-(D1108/C1108-1),""))</f>
        <v/>
      </c>
      <c r="F1108" s="279" t="str">
        <f t="shared" si="125"/>
        <v>否</v>
      </c>
      <c r="G1108" s="158" t="str">
        <f t="shared" si="126"/>
        <v>项</v>
      </c>
      <c r="H1108" s="158">
        <f t="shared" si="127"/>
        <v>7</v>
      </c>
    </row>
    <row r="1109" ht="36" customHeight="true" spans="1:8">
      <c r="A1109" s="430">
        <v>2160602</v>
      </c>
      <c r="B1109" s="297" t="s">
        <v>115</v>
      </c>
      <c r="C1109" s="431">
        <v>0</v>
      </c>
      <c r="D1109" s="431">
        <v>0</v>
      </c>
      <c r="E1109" s="307" t="str">
        <f>IF(C1109&gt;0,D1109/C1109-1,IF(C1109&lt;0,-(D1109/C1109-1),""))</f>
        <v/>
      </c>
      <c r="F1109" s="279" t="str">
        <f t="shared" si="125"/>
        <v>否</v>
      </c>
      <c r="G1109" s="158" t="str">
        <f t="shared" si="126"/>
        <v>项</v>
      </c>
      <c r="H1109" s="158">
        <f t="shared" si="127"/>
        <v>7</v>
      </c>
    </row>
    <row r="1110" ht="36" customHeight="true" spans="1:8">
      <c r="A1110" s="430">
        <v>2160603</v>
      </c>
      <c r="B1110" s="297" t="s">
        <v>116</v>
      </c>
      <c r="C1110" s="431">
        <v>0</v>
      </c>
      <c r="D1110" s="431">
        <v>0</v>
      </c>
      <c r="E1110" s="307" t="str">
        <f>IF(C1110&gt;0,D1110/C1110-1,IF(C1110&lt;0,-(D1110/C1110-1),""))</f>
        <v/>
      </c>
      <c r="F1110" s="279" t="str">
        <f t="shared" si="125"/>
        <v>否</v>
      </c>
      <c r="G1110" s="158" t="str">
        <f t="shared" si="126"/>
        <v>项</v>
      </c>
      <c r="H1110" s="158">
        <f t="shared" si="127"/>
        <v>7</v>
      </c>
    </row>
    <row r="1111" ht="36" customHeight="true" spans="1:8">
      <c r="A1111" s="430">
        <v>2160607</v>
      </c>
      <c r="B1111" s="297" t="s">
        <v>946</v>
      </c>
      <c r="C1111" s="431">
        <v>0</v>
      </c>
      <c r="D1111" s="431">
        <v>0</v>
      </c>
      <c r="E1111" s="307" t="str">
        <f>IF(C1111&gt;0,D1111/C1111-1,IF(C1111&lt;0,-(D1111/C1111-1),""))</f>
        <v/>
      </c>
      <c r="F1111" s="279" t="str">
        <f t="shared" si="125"/>
        <v>否</v>
      </c>
      <c r="G1111" s="158" t="str">
        <f t="shared" si="126"/>
        <v>项</v>
      </c>
      <c r="H1111" s="158">
        <f t="shared" si="127"/>
        <v>7</v>
      </c>
    </row>
    <row r="1112" ht="36" customHeight="true" spans="1:8">
      <c r="A1112" s="430">
        <v>2160699</v>
      </c>
      <c r="B1112" s="297" t="s">
        <v>947</v>
      </c>
      <c r="C1112" s="431">
        <v>1253</v>
      </c>
      <c r="D1112" s="431">
        <v>3041</v>
      </c>
      <c r="E1112" s="307">
        <f>IF(C1112&gt;0,D1112/C1112-1,IF(C1112&lt;0,-(D1112/C1112-1),""))</f>
        <v>1.427</v>
      </c>
      <c r="F1112" s="279" t="str">
        <f t="shared" si="125"/>
        <v>是</v>
      </c>
      <c r="G1112" s="158" t="str">
        <f t="shared" si="126"/>
        <v>项</v>
      </c>
      <c r="H1112" s="158">
        <f t="shared" si="127"/>
        <v>7</v>
      </c>
    </row>
    <row r="1113" ht="36" customHeight="true" spans="1:8">
      <c r="A1113" s="428">
        <v>21699</v>
      </c>
      <c r="B1113" s="295" t="s">
        <v>948</v>
      </c>
      <c r="C1113" s="429">
        <v>0</v>
      </c>
      <c r="D1113" s="429">
        <v>40</v>
      </c>
      <c r="E1113" s="348" t="str">
        <f>IFERROR(D1113/C1113-1,"")</f>
        <v/>
      </c>
      <c r="F1113" s="279" t="str">
        <f t="shared" si="125"/>
        <v>是</v>
      </c>
      <c r="G1113" s="158" t="str">
        <f t="shared" si="126"/>
        <v>款</v>
      </c>
      <c r="H1113" s="158">
        <f t="shared" si="127"/>
        <v>5</v>
      </c>
    </row>
    <row r="1114" ht="36" customHeight="true" spans="1:8">
      <c r="A1114" s="430">
        <v>2169901</v>
      </c>
      <c r="B1114" s="297" t="s">
        <v>949</v>
      </c>
      <c r="C1114" s="431">
        <v>0</v>
      </c>
      <c r="D1114" s="431">
        <v>0</v>
      </c>
      <c r="E1114" s="307" t="str">
        <f>IF(C1114&gt;0,D1114/C1114-1,IF(C1114&lt;0,-(D1114/C1114-1),""))</f>
        <v/>
      </c>
      <c r="F1114" s="279" t="str">
        <f t="shared" si="125"/>
        <v>否</v>
      </c>
      <c r="G1114" s="158" t="str">
        <f t="shared" si="126"/>
        <v>项</v>
      </c>
      <c r="H1114" s="158">
        <f t="shared" si="127"/>
        <v>7</v>
      </c>
    </row>
    <row r="1115" ht="36" customHeight="true" spans="1:8">
      <c r="A1115" s="430">
        <v>2169999</v>
      </c>
      <c r="B1115" s="297" t="s">
        <v>950</v>
      </c>
      <c r="C1115" s="431">
        <v>0</v>
      </c>
      <c r="D1115" s="431">
        <v>40</v>
      </c>
      <c r="E1115" s="307" t="str">
        <f>IF(C1115&gt;0,D1115/C1115-1,IF(C1115&lt;0,-(D1115/C1115-1),""))</f>
        <v/>
      </c>
      <c r="F1115" s="279" t="str">
        <f t="shared" si="125"/>
        <v>是</v>
      </c>
      <c r="G1115" s="158" t="str">
        <f t="shared" si="126"/>
        <v>项</v>
      </c>
      <c r="H1115" s="158">
        <f t="shared" si="127"/>
        <v>7</v>
      </c>
    </row>
    <row r="1116" ht="36" customHeight="true" spans="1:8">
      <c r="A1116" s="435" t="s">
        <v>951</v>
      </c>
      <c r="B1116" s="436" t="s">
        <v>254</v>
      </c>
      <c r="C1116" s="429" t="s">
        <v>108</v>
      </c>
      <c r="D1116" s="429">
        <v>0</v>
      </c>
      <c r="E1116" s="348" t="str">
        <f>IFERROR(D1116/C1116-1,"")</f>
        <v/>
      </c>
      <c r="F1116" s="279" t="str">
        <f t="shared" si="125"/>
        <v>否</v>
      </c>
      <c r="G1116" s="158" t="str">
        <f t="shared" si="126"/>
        <v>项</v>
      </c>
      <c r="H1116" s="158">
        <f t="shared" si="127"/>
        <v>4</v>
      </c>
    </row>
    <row r="1117" ht="36" customHeight="true" spans="1:8">
      <c r="A1117" s="428">
        <v>217</v>
      </c>
      <c r="B1117" s="295" t="s">
        <v>86</v>
      </c>
      <c r="C1117" s="429">
        <v>0</v>
      </c>
      <c r="D1117" s="429">
        <v>0</v>
      </c>
      <c r="E1117" s="348" t="str">
        <f>IFERROR(D1117/C1117-1,"")</f>
        <v/>
      </c>
      <c r="F1117" s="279" t="str">
        <f t="shared" si="125"/>
        <v>是</v>
      </c>
      <c r="G1117" s="158" t="str">
        <f t="shared" si="126"/>
        <v>类</v>
      </c>
      <c r="H1117" s="158">
        <f t="shared" si="127"/>
        <v>3</v>
      </c>
    </row>
    <row r="1118" ht="36" customHeight="true" spans="1:8">
      <c r="A1118" s="428">
        <v>21701</v>
      </c>
      <c r="B1118" s="295" t="s">
        <v>952</v>
      </c>
      <c r="C1118" s="429">
        <v>0</v>
      </c>
      <c r="D1118" s="429">
        <v>0</v>
      </c>
      <c r="E1118" s="348" t="str">
        <f>IFERROR(D1118/C1118-1,"")</f>
        <v/>
      </c>
      <c r="F1118" s="279" t="str">
        <f t="shared" si="125"/>
        <v>否</v>
      </c>
      <c r="G1118" s="158" t="str">
        <f t="shared" si="126"/>
        <v>款</v>
      </c>
      <c r="H1118" s="158">
        <f t="shared" si="127"/>
        <v>5</v>
      </c>
    </row>
    <row r="1119" ht="36" customHeight="true" spans="1:8">
      <c r="A1119" s="430">
        <v>2170101</v>
      </c>
      <c r="B1119" s="297" t="s">
        <v>114</v>
      </c>
      <c r="C1119" s="431">
        <v>0</v>
      </c>
      <c r="D1119" s="431">
        <v>0</v>
      </c>
      <c r="E1119" s="307" t="str">
        <f t="shared" ref="E1119:E1124" si="129">IF(C1119&gt;0,D1119/C1119-1,IF(C1119&lt;0,-(D1119/C1119-1),""))</f>
        <v/>
      </c>
      <c r="F1119" s="279" t="str">
        <f t="shared" si="125"/>
        <v>否</v>
      </c>
      <c r="G1119" s="158" t="str">
        <f t="shared" si="126"/>
        <v>项</v>
      </c>
      <c r="H1119" s="158">
        <f t="shared" si="127"/>
        <v>7</v>
      </c>
    </row>
    <row r="1120" ht="36" customHeight="true" spans="1:8">
      <c r="A1120" s="430">
        <v>2170102</v>
      </c>
      <c r="B1120" s="297" t="s">
        <v>115</v>
      </c>
      <c r="C1120" s="431">
        <v>0</v>
      </c>
      <c r="D1120" s="431">
        <v>0</v>
      </c>
      <c r="E1120" s="307" t="str">
        <f t="shared" si="129"/>
        <v/>
      </c>
      <c r="F1120" s="279" t="str">
        <f t="shared" si="125"/>
        <v>否</v>
      </c>
      <c r="G1120" s="158" t="str">
        <f t="shared" si="126"/>
        <v>项</v>
      </c>
      <c r="H1120" s="158">
        <f t="shared" si="127"/>
        <v>7</v>
      </c>
    </row>
    <row r="1121" ht="36" customHeight="true" spans="1:8">
      <c r="A1121" s="430">
        <v>2170103</v>
      </c>
      <c r="B1121" s="297" t="s">
        <v>116</v>
      </c>
      <c r="C1121" s="431">
        <v>0</v>
      </c>
      <c r="D1121" s="431">
        <v>0</v>
      </c>
      <c r="E1121" s="307" t="str">
        <f t="shared" si="129"/>
        <v/>
      </c>
      <c r="F1121" s="279" t="str">
        <f t="shared" si="125"/>
        <v>否</v>
      </c>
      <c r="G1121" s="158" t="str">
        <f t="shared" si="126"/>
        <v>项</v>
      </c>
      <c r="H1121" s="158">
        <f t="shared" si="127"/>
        <v>7</v>
      </c>
    </row>
    <row r="1122" ht="36" customHeight="true" spans="1:8">
      <c r="A1122" s="430">
        <v>2170104</v>
      </c>
      <c r="B1122" s="297" t="s">
        <v>953</v>
      </c>
      <c r="C1122" s="431">
        <v>0</v>
      </c>
      <c r="D1122" s="431">
        <v>0</v>
      </c>
      <c r="E1122" s="307" t="str">
        <f t="shared" si="129"/>
        <v/>
      </c>
      <c r="F1122" s="279" t="str">
        <f t="shared" si="125"/>
        <v>否</v>
      </c>
      <c r="G1122" s="158" t="str">
        <f t="shared" si="126"/>
        <v>项</v>
      </c>
      <c r="H1122" s="158">
        <f t="shared" si="127"/>
        <v>7</v>
      </c>
    </row>
    <row r="1123" ht="36" customHeight="true" spans="1:8">
      <c r="A1123" s="430">
        <v>2170150</v>
      </c>
      <c r="B1123" s="297" t="s">
        <v>123</v>
      </c>
      <c r="C1123" s="431">
        <v>0</v>
      </c>
      <c r="D1123" s="431">
        <v>0</v>
      </c>
      <c r="E1123" s="307" t="str">
        <f t="shared" si="129"/>
        <v/>
      </c>
      <c r="F1123" s="279" t="str">
        <f t="shared" si="125"/>
        <v>否</v>
      </c>
      <c r="G1123" s="158" t="str">
        <f t="shared" si="126"/>
        <v>项</v>
      </c>
      <c r="H1123" s="158">
        <f t="shared" si="127"/>
        <v>7</v>
      </c>
    </row>
    <row r="1124" ht="36" customHeight="true" spans="1:8">
      <c r="A1124" s="430">
        <v>2170199</v>
      </c>
      <c r="B1124" s="297" t="s">
        <v>954</v>
      </c>
      <c r="C1124" s="431">
        <v>0</v>
      </c>
      <c r="D1124" s="431">
        <v>0</v>
      </c>
      <c r="E1124" s="307" t="str">
        <f t="shared" si="129"/>
        <v/>
      </c>
      <c r="F1124" s="279" t="str">
        <f t="shared" si="125"/>
        <v>否</v>
      </c>
      <c r="G1124" s="158" t="str">
        <f t="shared" si="126"/>
        <v>项</v>
      </c>
      <c r="H1124" s="158">
        <f t="shared" si="127"/>
        <v>7</v>
      </c>
    </row>
    <row r="1125" ht="36" customHeight="true" spans="1:8">
      <c r="A1125" s="295">
        <v>21702</v>
      </c>
      <c r="B1125" s="449" t="s">
        <v>955</v>
      </c>
      <c r="C1125" s="429">
        <v>0</v>
      </c>
      <c r="D1125" s="429">
        <v>0</v>
      </c>
      <c r="E1125" s="348" t="str">
        <f>IFERROR(D1125/C1125-1,"")</f>
        <v/>
      </c>
      <c r="F1125" s="279" t="str">
        <f t="shared" si="125"/>
        <v>否</v>
      </c>
      <c r="G1125" s="158" t="str">
        <f t="shared" si="126"/>
        <v>款</v>
      </c>
      <c r="H1125" s="158">
        <f t="shared" si="127"/>
        <v>5</v>
      </c>
    </row>
    <row r="1126" ht="36" customHeight="true" spans="1:8">
      <c r="A1126" s="450">
        <v>2170201</v>
      </c>
      <c r="B1126" s="444" t="s">
        <v>956</v>
      </c>
      <c r="C1126" s="431">
        <v>0</v>
      </c>
      <c r="D1126" s="431">
        <v>0</v>
      </c>
      <c r="E1126" s="307" t="str">
        <f t="shared" ref="E1126:E1134" si="130">IF(C1126&gt;0,D1126/C1126-1,IF(C1126&lt;0,-(D1126/C1126-1),""))</f>
        <v/>
      </c>
      <c r="F1126" s="279" t="str">
        <f t="shared" si="125"/>
        <v>否</v>
      </c>
      <c r="G1126" s="158" t="str">
        <f t="shared" si="126"/>
        <v>项</v>
      </c>
      <c r="H1126" s="158">
        <f t="shared" si="127"/>
        <v>7</v>
      </c>
    </row>
    <row r="1127" ht="36" customHeight="true" spans="1:8">
      <c r="A1127" s="450">
        <v>2170202</v>
      </c>
      <c r="B1127" s="444" t="s">
        <v>957</v>
      </c>
      <c r="C1127" s="431">
        <v>0</v>
      </c>
      <c r="D1127" s="431">
        <v>0</v>
      </c>
      <c r="E1127" s="307" t="str">
        <f t="shared" si="130"/>
        <v/>
      </c>
      <c r="F1127" s="279" t="str">
        <f t="shared" si="125"/>
        <v>否</v>
      </c>
      <c r="G1127" s="158" t="str">
        <f t="shared" si="126"/>
        <v>项</v>
      </c>
      <c r="H1127" s="158">
        <f t="shared" si="127"/>
        <v>7</v>
      </c>
    </row>
    <row r="1128" ht="36" customHeight="true" spans="1:8">
      <c r="A1128" s="450">
        <v>2170203</v>
      </c>
      <c r="B1128" s="444" t="s">
        <v>958</v>
      </c>
      <c r="C1128" s="431">
        <v>0</v>
      </c>
      <c r="D1128" s="431">
        <v>0</v>
      </c>
      <c r="E1128" s="307" t="str">
        <f t="shared" si="130"/>
        <v/>
      </c>
      <c r="F1128" s="279" t="str">
        <f t="shared" si="125"/>
        <v>否</v>
      </c>
      <c r="G1128" s="158" t="str">
        <f t="shared" si="126"/>
        <v>项</v>
      </c>
      <c r="H1128" s="158">
        <f t="shared" si="127"/>
        <v>7</v>
      </c>
    </row>
    <row r="1129" ht="36" customHeight="true" spans="1:8">
      <c r="A1129" s="450">
        <v>2170204</v>
      </c>
      <c r="B1129" s="444" t="s">
        <v>959</v>
      </c>
      <c r="C1129" s="431">
        <v>0</v>
      </c>
      <c r="D1129" s="431">
        <v>0</v>
      </c>
      <c r="E1129" s="307" t="str">
        <f t="shared" si="130"/>
        <v/>
      </c>
      <c r="F1129" s="279" t="str">
        <f t="shared" si="125"/>
        <v>否</v>
      </c>
      <c r="G1129" s="158" t="str">
        <f t="shared" si="126"/>
        <v>项</v>
      </c>
      <c r="H1129" s="158">
        <f t="shared" si="127"/>
        <v>7</v>
      </c>
    </row>
    <row r="1130" ht="36" customHeight="true" spans="1:8">
      <c r="A1130" s="450">
        <v>2170205</v>
      </c>
      <c r="B1130" s="444" t="s">
        <v>960</v>
      </c>
      <c r="C1130" s="431">
        <v>0</v>
      </c>
      <c r="D1130" s="431">
        <v>0</v>
      </c>
      <c r="E1130" s="307" t="str">
        <f t="shared" si="130"/>
        <v/>
      </c>
      <c r="F1130" s="279" t="str">
        <f t="shared" si="125"/>
        <v>否</v>
      </c>
      <c r="G1130" s="158" t="str">
        <f t="shared" si="126"/>
        <v>项</v>
      </c>
      <c r="H1130" s="158">
        <f t="shared" si="127"/>
        <v>7</v>
      </c>
    </row>
    <row r="1131" ht="36" customHeight="true" spans="1:8">
      <c r="A1131" s="450">
        <v>2170206</v>
      </c>
      <c r="B1131" s="444" t="s">
        <v>961</v>
      </c>
      <c r="C1131" s="431">
        <v>0</v>
      </c>
      <c r="D1131" s="431">
        <v>0</v>
      </c>
      <c r="E1131" s="307" t="str">
        <f t="shared" si="130"/>
        <v/>
      </c>
      <c r="F1131" s="279" t="str">
        <f t="shared" si="125"/>
        <v>否</v>
      </c>
      <c r="G1131" s="158" t="str">
        <f t="shared" si="126"/>
        <v>项</v>
      </c>
      <c r="H1131" s="158">
        <f t="shared" si="127"/>
        <v>7</v>
      </c>
    </row>
    <row r="1132" ht="36" customHeight="true" spans="1:8">
      <c r="A1132" s="450">
        <v>2170207</v>
      </c>
      <c r="B1132" s="444" t="s">
        <v>962</v>
      </c>
      <c r="C1132" s="431">
        <v>0</v>
      </c>
      <c r="D1132" s="431">
        <v>0</v>
      </c>
      <c r="E1132" s="307" t="str">
        <f t="shared" si="130"/>
        <v/>
      </c>
      <c r="F1132" s="279" t="str">
        <f t="shared" si="125"/>
        <v>否</v>
      </c>
      <c r="G1132" s="158" t="str">
        <f t="shared" si="126"/>
        <v>项</v>
      </c>
      <c r="H1132" s="158">
        <f t="shared" si="127"/>
        <v>7</v>
      </c>
    </row>
    <row r="1133" ht="36" customHeight="true" spans="1:8">
      <c r="A1133" s="450">
        <v>2170208</v>
      </c>
      <c r="B1133" s="444" t="s">
        <v>963</v>
      </c>
      <c r="C1133" s="431">
        <v>0</v>
      </c>
      <c r="D1133" s="431">
        <v>0</v>
      </c>
      <c r="E1133" s="307" t="str">
        <f t="shared" si="130"/>
        <v/>
      </c>
      <c r="F1133" s="279" t="str">
        <f t="shared" si="125"/>
        <v>否</v>
      </c>
      <c r="G1133" s="158" t="str">
        <f t="shared" si="126"/>
        <v>项</v>
      </c>
      <c r="H1133" s="158">
        <f t="shared" si="127"/>
        <v>7</v>
      </c>
    </row>
    <row r="1134" ht="36" customHeight="true" spans="1:8">
      <c r="A1134" s="450">
        <v>2170299</v>
      </c>
      <c r="B1134" s="444" t="s">
        <v>964</v>
      </c>
      <c r="C1134" s="431">
        <v>0</v>
      </c>
      <c r="D1134" s="431">
        <v>0</v>
      </c>
      <c r="E1134" s="307" t="str">
        <f t="shared" si="130"/>
        <v/>
      </c>
      <c r="F1134" s="279" t="str">
        <f t="shared" si="125"/>
        <v>否</v>
      </c>
      <c r="G1134" s="158" t="str">
        <f t="shared" si="126"/>
        <v>项</v>
      </c>
      <c r="H1134" s="158">
        <f t="shared" si="127"/>
        <v>7</v>
      </c>
    </row>
    <row r="1135" ht="36" customHeight="true" spans="1:8">
      <c r="A1135" s="428">
        <v>21703</v>
      </c>
      <c r="B1135" s="295" t="s">
        <v>965</v>
      </c>
      <c r="C1135" s="429">
        <v>0</v>
      </c>
      <c r="D1135" s="429">
        <v>0</v>
      </c>
      <c r="E1135" s="348" t="str">
        <f>IFERROR(D1135/C1135-1,"")</f>
        <v/>
      </c>
      <c r="F1135" s="279" t="str">
        <f t="shared" si="125"/>
        <v>否</v>
      </c>
      <c r="G1135" s="158" t="str">
        <f t="shared" si="126"/>
        <v>款</v>
      </c>
      <c r="H1135" s="158">
        <f t="shared" si="127"/>
        <v>5</v>
      </c>
    </row>
    <row r="1136" ht="36" customHeight="true" spans="1:8">
      <c r="A1136" s="430">
        <v>2170301</v>
      </c>
      <c r="B1136" s="297" t="s">
        <v>966</v>
      </c>
      <c r="C1136" s="431">
        <v>0</v>
      </c>
      <c r="D1136" s="431">
        <v>0</v>
      </c>
      <c r="E1136" s="307" t="str">
        <f>IF(C1136&gt;0,D1136/C1136-1,IF(C1136&lt;0,-(D1136/C1136-1),""))</f>
        <v/>
      </c>
      <c r="F1136" s="279" t="str">
        <f t="shared" si="125"/>
        <v>否</v>
      </c>
      <c r="G1136" s="158" t="str">
        <f t="shared" si="126"/>
        <v>项</v>
      </c>
      <c r="H1136" s="158">
        <f t="shared" si="127"/>
        <v>7</v>
      </c>
    </row>
    <row r="1137" ht="36" customHeight="true" spans="1:8">
      <c r="A1137" s="430">
        <v>2170302</v>
      </c>
      <c r="B1137" s="297" t="s">
        <v>967</v>
      </c>
      <c r="C1137" s="431">
        <v>0</v>
      </c>
      <c r="D1137" s="431">
        <v>0</v>
      </c>
      <c r="E1137" s="307" t="str">
        <f>IF(C1137&gt;0,D1137/C1137-1,IF(C1137&lt;0,-(D1137/C1137-1),""))</f>
        <v/>
      </c>
      <c r="F1137" s="279" t="str">
        <f t="shared" si="125"/>
        <v>否</v>
      </c>
      <c r="G1137" s="158" t="str">
        <f t="shared" si="126"/>
        <v>项</v>
      </c>
      <c r="H1137" s="158">
        <f t="shared" si="127"/>
        <v>7</v>
      </c>
    </row>
    <row r="1138" ht="36" customHeight="true" spans="1:8">
      <c r="A1138" s="430">
        <v>2170303</v>
      </c>
      <c r="B1138" s="297" t="s">
        <v>968</v>
      </c>
      <c r="C1138" s="431">
        <v>0</v>
      </c>
      <c r="D1138" s="431">
        <v>0</v>
      </c>
      <c r="E1138" s="307" t="str">
        <f>IF(C1138&gt;0,D1138/C1138-1,IF(C1138&lt;0,-(D1138/C1138-1),""))</f>
        <v/>
      </c>
      <c r="F1138" s="279" t="str">
        <f t="shared" si="125"/>
        <v>否</v>
      </c>
      <c r="G1138" s="158" t="str">
        <f t="shared" si="126"/>
        <v>项</v>
      </c>
      <c r="H1138" s="158">
        <f t="shared" si="127"/>
        <v>7</v>
      </c>
    </row>
    <row r="1139" ht="36" customHeight="true" spans="1:8">
      <c r="A1139" s="430">
        <v>2170304</v>
      </c>
      <c r="B1139" s="297" t="s">
        <v>969</v>
      </c>
      <c r="C1139" s="431">
        <v>0</v>
      </c>
      <c r="D1139" s="431">
        <v>0</v>
      </c>
      <c r="E1139" s="307" t="str">
        <f>IF(C1139&gt;0,D1139/C1139-1,IF(C1139&lt;0,-(D1139/C1139-1),""))</f>
        <v/>
      </c>
      <c r="F1139" s="279" t="str">
        <f t="shared" si="125"/>
        <v>否</v>
      </c>
      <c r="G1139" s="158" t="str">
        <f t="shared" si="126"/>
        <v>项</v>
      </c>
      <c r="H1139" s="158">
        <f t="shared" si="127"/>
        <v>7</v>
      </c>
    </row>
    <row r="1140" ht="36" customHeight="true" spans="1:8">
      <c r="A1140" s="430">
        <v>2170399</v>
      </c>
      <c r="B1140" s="297" t="s">
        <v>970</v>
      </c>
      <c r="C1140" s="431">
        <v>0</v>
      </c>
      <c r="D1140" s="431">
        <v>0</v>
      </c>
      <c r="E1140" s="307" t="str">
        <f>IF(C1140&gt;0,D1140/C1140-1,IF(C1140&lt;0,-(D1140/C1140-1),""))</f>
        <v/>
      </c>
      <c r="F1140" s="279" t="str">
        <f t="shared" si="125"/>
        <v>否</v>
      </c>
      <c r="G1140" s="158" t="str">
        <f t="shared" si="126"/>
        <v>项</v>
      </c>
      <c r="H1140" s="158">
        <f t="shared" si="127"/>
        <v>7</v>
      </c>
    </row>
    <row r="1141" ht="36" customHeight="true" spans="1:8">
      <c r="A1141" s="428">
        <v>21799</v>
      </c>
      <c r="B1141" s="295" t="s">
        <v>971</v>
      </c>
      <c r="C1141" s="429">
        <v>0</v>
      </c>
      <c r="D1141" s="429">
        <v>0</v>
      </c>
      <c r="E1141" s="348" t="str">
        <f>IFERROR(D1141/C1141-1,"")</f>
        <v/>
      </c>
      <c r="F1141" s="279" t="str">
        <f t="shared" si="125"/>
        <v>否</v>
      </c>
      <c r="G1141" s="158" t="str">
        <f t="shared" si="126"/>
        <v>款</v>
      </c>
      <c r="H1141" s="158">
        <f t="shared" si="127"/>
        <v>5</v>
      </c>
    </row>
    <row r="1142" ht="36" customHeight="true" spans="1:8">
      <c r="A1142" s="297">
        <v>2179902</v>
      </c>
      <c r="B1142" s="297" t="s">
        <v>972</v>
      </c>
      <c r="C1142" s="431">
        <v>0</v>
      </c>
      <c r="D1142" s="431">
        <v>0</v>
      </c>
      <c r="E1142" s="307" t="str">
        <f>IF(C1142&gt;0,D1142/C1142-1,IF(C1142&lt;0,-(D1142/C1142-1),""))</f>
        <v/>
      </c>
      <c r="F1142" s="279" t="str">
        <f t="shared" si="125"/>
        <v>否</v>
      </c>
      <c r="G1142" s="158" t="str">
        <f t="shared" si="126"/>
        <v>项</v>
      </c>
      <c r="H1142" s="158">
        <f t="shared" si="127"/>
        <v>7</v>
      </c>
    </row>
    <row r="1143" ht="36" customHeight="true" spans="1:8">
      <c r="A1143" s="297">
        <v>2179999</v>
      </c>
      <c r="B1143" s="297" t="s">
        <v>970</v>
      </c>
      <c r="C1143" s="431">
        <v>0</v>
      </c>
      <c r="D1143" s="431">
        <v>0</v>
      </c>
      <c r="E1143" s="307" t="str">
        <f>IF(C1143&gt;0,D1143/C1143-1,IF(C1143&lt;0,-(D1143/C1143-1),""))</f>
        <v/>
      </c>
      <c r="F1143" s="279" t="str">
        <f t="shared" si="125"/>
        <v>否</v>
      </c>
      <c r="G1143" s="158" t="str">
        <f t="shared" si="126"/>
        <v>项</v>
      </c>
      <c r="H1143" s="158">
        <f t="shared" si="127"/>
        <v>7</v>
      </c>
    </row>
    <row r="1144" ht="36" customHeight="true" spans="1:8">
      <c r="A1144" s="295" t="s">
        <v>973</v>
      </c>
      <c r="B1144" s="436" t="s">
        <v>254</v>
      </c>
      <c r="C1144" s="429" t="s">
        <v>108</v>
      </c>
      <c r="D1144" s="429">
        <v>0</v>
      </c>
      <c r="E1144" s="348" t="str">
        <f t="shared" ref="E1144:E1156" si="131">IFERROR(D1144/C1144-1,"")</f>
        <v/>
      </c>
      <c r="F1144" s="279" t="str">
        <f t="shared" si="125"/>
        <v>否</v>
      </c>
      <c r="G1144" s="158" t="str">
        <f t="shared" si="126"/>
        <v>项</v>
      </c>
      <c r="H1144" s="158">
        <f t="shared" si="127"/>
        <v>4</v>
      </c>
    </row>
    <row r="1145" ht="36" customHeight="true" spans="1:8">
      <c r="A1145" s="428">
        <v>219</v>
      </c>
      <c r="B1145" s="295" t="s">
        <v>87</v>
      </c>
      <c r="C1145" s="429">
        <v>0</v>
      </c>
      <c r="D1145" s="429">
        <v>0</v>
      </c>
      <c r="E1145" s="348" t="str">
        <f t="shared" si="131"/>
        <v/>
      </c>
      <c r="F1145" s="279" t="str">
        <f t="shared" si="125"/>
        <v>是</v>
      </c>
      <c r="G1145" s="158" t="str">
        <f t="shared" si="126"/>
        <v>类</v>
      </c>
      <c r="H1145" s="158">
        <f t="shared" si="127"/>
        <v>3</v>
      </c>
    </row>
    <row r="1146" ht="36" customHeight="true" spans="1:8">
      <c r="A1146" s="428">
        <v>21901</v>
      </c>
      <c r="B1146" s="295" t="s">
        <v>974</v>
      </c>
      <c r="C1146" s="429">
        <v>0</v>
      </c>
      <c r="D1146" s="429">
        <v>0</v>
      </c>
      <c r="E1146" s="348" t="str">
        <f t="shared" si="131"/>
        <v/>
      </c>
      <c r="F1146" s="279" t="str">
        <f t="shared" si="125"/>
        <v>否</v>
      </c>
      <c r="G1146" s="158" t="str">
        <f t="shared" si="126"/>
        <v>款</v>
      </c>
      <c r="H1146" s="158">
        <f t="shared" si="127"/>
        <v>5</v>
      </c>
    </row>
    <row r="1147" ht="36" customHeight="true" spans="1:8">
      <c r="A1147" s="428">
        <v>21902</v>
      </c>
      <c r="B1147" s="295" t="s">
        <v>975</v>
      </c>
      <c r="C1147" s="429">
        <v>0</v>
      </c>
      <c r="D1147" s="429">
        <v>0</v>
      </c>
      <c r="E1147" s="348" t="str">
        <f t="shared" si="131"/>
        <v/>
      </c>
      <c r="F1147" s="279" t="str">
        <f t="shared" si="125"/>
        <v>否</v>
      </c>
      <c r="G1147" s="158" t="str">
        <f t="shared" si="126"/>
        <v>款</v>
      </c>
      <c r="H1147" s="158">
        <f t="shared" si="127"/>
        <v>5</v>
      </c>
    </row>
    <row r="1148" ht="36" customHeight="true" spans="1:8">
      <c r="A1148" s="428">
        <v>21903</v>
      </c>
      <c r="B1148" s="295" t="s">
        <v>976</v>
      </c>
      <c r="C1148" s="429">
        <v>0</v>
      </c>
      <c r="D1148" s="429">
        <v>0</v>
      </c>
      <c r="E1148" s="348" t="str">
        <f t="shared" si="131"/>
        <v/>
      </c>
      <c r="F1148" s="279" t="str">
        <f t="shared" si="125"/>
        <v>否</v>
      </c>
      <c r="G1148" s="158" t="str">
        <f t="shared" si="126"/>
        <v>款</v>
      </c>
      <c r="H1148" s="158">
        <f t="shared" si="127"/>
        <v>5</v>
      </c>
    </row>
    <row r="1149" ht="36" customHeight="true" spans="1:8">
      <c r="A1149" s="428">
        <v>21904</v>
      </c>
      <c r="B1149" s="295" t="s">
        <v>977</v>
      </c>
      <c r="C1149" s="429">
        <v>0</v>
      </c>
      <c r="D1149" s="429">
        <v>0</v>
      </c>
      <c r="E1149" s="348" t="str">
        <f t="shared" si="131"/>
        <v/>
      </c>
      <c r="F1149" s="279" t="str">
        <f t="shared" si="125"/>
        <v>否</v>
      </c>
      <c r="G1149" s="158" t="str">
        <f t="shared" si="126"/>
        <v>款</v>
      </c>
      <c r="H1149" s="158">
        <f t="shared" si="127"/>
        <v>5</v>
      </c>
    </row>
    <row r="1150" ht="36" customHeight="true" spans="1:8">
      <c r="A1150" s="428">
        <v>21905</v>
      </c>
      <c r="B1150" s="295" t="s">
        <v>978</v>
      </c>
      <c r="C1150" s="429">
        <v>0</v>
      </c>
      <c r="D1150" s="429">
        <v>0</v>
      </c>
      <c r="E1150" s="348" t="str">
        <f t="shared" si="131"/>
        <v/>
      </c>
      <c r="F1150" s="279" t="str">
        <f t="shared" si="125"/>
        <v>否</v>
      </c>
      <c r="G1150" s="158" t="str">
        <f t="shared" si="126"/>
        <v>款</v>
      </c>
      <c r="H1150" s="158">
        <f t="shared" si="127"/>
        <v>5</v>
      </c>
    </row>
    <row r="1151" ht="36" customHeight="true" spans="1:8">
      <c r="A1151" s="428">
        <v>21906</v>
      </c>
      <c r="B1151" s="295" t="s">
        <v>979</v>
      </c>
      <c r="C1151" s="429">
        <v>0</v>
      </c>
      <c r="D1151" s="429">
        <v>0</v>
      </c>
      <c r="E1151" s="348" t="str">
        <f t="shared" si="131"/>
        <v/>
      </c>
      <c r="F1151" s="279" t="str">
        <f t="shared" si="125"/>
        <v>否</v>
      </c>
      <c r="G1151" s="158" t="str">
        <f t="shared" si="126"/>
        <v>款</v>
      </c>
      <c r="H1151" s="158">
        <f t="shared" si="127"/>
        <v>5</v>
      </c>
    </row>
    <row r="1152" ht="36" customHeight="true" spans="1:8">
      <c r="A1152" s="428">
        <v>21907</v>
      </c>
      <c r="B1152" s="295" t="s">
        <v>980</v>
      </c>
      <c r="C1152" s="429">
        <v>0</v>
      </c>
      <c r="D1152" s="429">
        <v>0</v>
      </c>
      <c r="E1152" s="348" t="str">
        <f t="shared" si="131"/>
        <v/>
      </c>
      <c r="F1152" s="279" t="str">
        <f t="shared" si="125"/>
        <v>否</v>
      </c>
      <c r="G1152" s="158" t="str">
        <f t="shared" si="126"/>
        <v>款</v>
      </c>
      <c r="H1152" s="158">
        <f t="shared" si="127"/>
        <v>5</v>
      </c>
    </row>
    <row r="1153" ht="36" customHeight="true" spans="1:8">
      <c r="A1153" s="428">
        <v>21908</v>
      </c>
      <c r="B1153" s="295" t="s">
        <v>981</v>
      </c>
      <c r="C1153" s="429">
        <v>0</v>
      </c>
      <c r="D1153" s="429">
        <v>0</v>
      </c>
      <c r="E1153" s="348" t="str">
        <f t="shared" si="131"/>
        <v/>
      </c>
      <c r="F1153" s="279" t="str">
        <f t="shared" si="125"/>
        <v>否</v>
      </c>
      <c r="G1153" s="158" t="str">
        <f t="shared" si="126"/>
        <v>款</v>
      </c>
      <c r="H1153" s="158">
        <f t="shared" si="127"/>
        <v>5</v>
      </c>
    </row>
    <row r="1154" ht="36" customHeight="true" spans="1:8">
      <c r="A1154" s="428">
        <v>21999</v>
      </c>
      <c r="B1154" s="295" t="s">
        <v>982</v>
      </c>
      <c r="C1154" s="429">
        <v>0</v>
      </c>
      <c r="D1154" s="429">
        <v>0</v>
      </c>
      <c r="E1154" s="348" t="str">
        <f t="shared" si="131"/>
        <v/>
      </c>
      <c r="F1154" s="279" t="str">
        <f t="shared" si="125"/>
        <v>否</v>
      </c>
      <c r="G1154" s="158" t="str">
        <f t="shared" si="126"/>
        <v>款</v>
      </c>
      <c r="H1154" s="158">
        <f t="shared" si="127"/>
        <v>5</v>
      </c>
    </row>
    <row r="1155" ht="36" customHeight="true" spans="1:8">
      <c r="A1155" s="428">
        <v>220</v>
      </c>
      <c r="B1155" s="295" t="s">
        <v>88</v>
      </c>
      <c r="C1155" s="429">
        <v>52490</v>
      </c>
      <c r="D1155" s="429">
        <v>42058</v>
      </c>
      <c r="E1155" s="348">
        <f t="shared" si="131"/>
        <v>-0.199</v>
      </c>
      <c r="F1155" s="279" t="str">
        <f t="shared" si="125"/>
        <v>是</v>
      </c>
      <c r="G1155" s="158" t="str">
        <f t="shared" si="126"/>
        <v>类</v>
      </c>
      <c r="H1155" s="158">
        <f t="shared" si="127"/>
        <v>3</v>
      </c>
    </row>
    <row r="1156" ht="36" customHeight="true" spans="1:8">
      <c r="A1156" s="428">
        <v>22001</v>
      </c>
      <c r="B1156" s="295" t="s">
        <v>983</v>
      </c>
      <c r="C1156" s="429">
        <v>52152</v>
      </c>
      <c r="D1156" s="429">
        <v>41677</v>
      </c>
      <c r="E1156" s="348">
        <f t="shared" si="131"/>
        <v>-0.201</v>
      </c>
      <c r="F1156" s="279" t="str">
        <f t="shared" ref="F1156:F1219" si="132">IF(LEN(A1156)=3,"是",IF(B1156&lt;&gt;"",IF(SUM(C1156:D1156)&lt;&gt;0,"是","否"),"是"))</f>
        <v>是</v>
      </c>
      <c r="G1156" s="158" t="str">
        <f t="shared" ref="G1156:G1219" si="133">IF(LEN(A1156)=3,"类",IF(LEN(A1156)=5,"款","项"))</f>
        <v>款</v>
      </c>
      <c r="H1156" s="158">
        <f t="shared" si="127"/>
        <v>5</v>
      </c>
    </row>
    <row r="1157" ht="36" customHeight="true" spans="1:8">
      <c r="A1157" s="430">
        <v>2200101</v>
      </c>
      <c r="B1157" s="297" t="s">
        <v>114</v>
      </c>
      <c r="C1157" s="431">
        <v>1618</v>
      </c>
      <c r="D1157" s="431">
        <v>1404</v>
      </c>
      <c r="E1157" s="307">
        <f t="shared" ref="E1157:E1182" si="134">IF(C1157&gt;0,D1157/C1157-1,IF(C1157&lt;0,-(D1157/C1157-1),""))</f>
        <v>-0.132</v>
      </c>
      <c r="F1157" s="279" t="str">
        <f t="shared" si="132"/>
        <v>是</v>
      </c>
      <c r="G1157" s="158" t="str">
        <f t="shared" si="133"/>
        <v>项</v>
      </c>
      <c r="H1157" s="158">
        <f t="shared" ref="H1157:H1220" si="135">LEN(A1157)</f>
        <v>7</v>
      </c>
    </row>
    <row r="1158" ht="36" customHeight="true" spans="1:8">
      <c r="A1158" s="430">
        <v>2200102</v>
      </c>
      <c r="B1158" s="297" t="s">
        <v>115</v>
      </c>
      <c r="C1158" s="431">
        <v>155</v>
      </c>
      <c r="D1158" s="431">
        <v>189</v>
      </c>
      <c r="E1158" s="307">
        <f t="shared" si="134"/>
        <v>0.219</v>
      </c>
      <c r="F1158" s="279" t="str">
        <f t="shared" si="132"/>
        <v>是</v>
      </c>
      <c r="G1158" s="158" t="str">
        <f t="shared" si="133"/>
        <v>项</v>
      </c>
      <c r="H1158" s="158">
        <f t="shared" si="135"/>
        <v>7</v>
      </c>
    </row>
    <row r="1159" ht="36" customHeight="true" spans="1:8">
      <c r="A1159" s="430">
        <v>2200103</v>
      </c>
      <c r="B1159" s="297" t="s">
        <v>116</v>
      </c>
      <c r="C1159" s="431">
        <v>0</v>
      </c>
      <c r="D1159" s="431">
        <v>0</v>
      </c>
      <c r="E1159" s="307" t="str">
        <f t="shared" si="134"/>
        <v/>
      </c>
      <c r="F1159" s="279" t="str">
        <f t="shared" si="132"/>
        <v>否</v>
      </c>
      <c r="G1159" s="158" t="str">
        <f t="shared" si="133"/>
        <v>项</v>
      </c>
      <c r="H1159" s="158">
        <f t="shared" si="135"/>
        <v>7</v>
      </c>
    </row>
    <row r="1160" ht="36" customHeight="true" spans="1:8">
      <c r="A1160" s="430">
        <v>2200104</v>
      </c>
      <c r="B1160" s="297" t="s">
        <v>984</v>
      </c>
      <c r="C1160" s="431">
        <v>0</v>
      </c>
      <c r="D1160" s="431">
        <v>30</v>
      </c>
      <c r="E1160" s="307" t="str">
        <f t="shared" si="134"/>
        <v/>
      </c>
      <c r="F1160" s="279" t="str">
        <f t="shared" si="132"/>
        <v>是</v>
      </c>
      <c r="G1160" s="158" t="str">
        <f t="shared" si="133"/>
        <v>项</v>
      </c>
      <c r="H1160" s="158">
        <f t="shared" si="135"/>
        <v>7</v>
      </c>
    </row>
    <row r="1161" ht="36" customHeight="true" spans="1:8">
      <c r="A1161" s="430">
        <v>2200106</v>
      </c>
      <c r="B1161" s="297" t="s">
        <v>985</v>
      </c>
      <c r="C1161" s="431">
        <v>49207</v>
      </c>
      <c r="D1161" s="431">
        <v>38847</v>
      </c>
      <c r="E1161" s="307">
        <f t="shared" si="134"/>
        <v>-0.211</v>
      </c>
      <c r="F1161" s="279" t="str">
        <f t="shared" si="132"/>
        <v>是</v>
      </c>
      <c r="G1161" s="158" t="str">
        <f t="shared" si="133"/>
        <v>项</v>
      </c>
      <c r="H1161" s="158">
        <f t="shared" si="135"/>
        <v>7</v>
      </c>
    </row>
    <row r="1162" ht="36" customHeight="true" spans="1:8">
      <c r="A1162" s="430">
        <v>2200107</v>
      </c>
      <c r="B1162" s="297" t="s">
        <v>986</v>
      </c>
      <c r="C1162" s="431">
        <v>0</v>
      </c>
      <c r="D1162" s="431">
        <v>0</v>
      </c>
      <c r="E1162" s="307" t="str">
        <f t="shared" si="134"/>
        <v/>
      </c>
      <c r="F1162" s="279" t="str">
        <f t="shared" si="132"/>
        <v>否</v>
      </c>
      <c r="G1162" s="158" t="str">
        <f t="shared" si="133"/>
        <v>项</v>
      </c>
      <c r="H1162" s="158">
        <f t="shared" si="135"/>
        <v>7</v>
      </c>
    </row>
    <row r="1163" ht="36" customHeight="true" spans="1:8">
      <c r="A1163" s="430">
        <v>2200108</v>
      </c>
      <c r="B1163" s="297" t="s">
        <v>987</v>
      </c>
      <c r="C1163" s="431">
        <v>63</v>
      </c>
      <c r="D1163" s="431">
        <v>50</v>
      </c>
      <c r="E1163" s="307">
        <f t="shared" si="134"/>
        <v>-0.206</v>
      </c>
      <c r="F1163" s="279" t="str">
        <f t="shared" si="132"/>
        <v>是</v>
      </c>
      <c r="G1163" s="158" t="str">
        <f t="shared" si="133"/>
        <v>项</v>
      </c>
      <c r="H1163" s="158">
        <f t="shared" si="135"/>
        <v>7</v>
      </c>
    </row>
    <row r="1164" ht="36" customHeight="true" spans="1:8">
      <c r="A1164" s="430">
        <v>2200109</v>
      </c>
      <c r="B1164" s="297" t="s">
        <v>988</v>
      </c>
      <c r="C1164" s="431">
        <v>100</v>
      </c>
      <c r="D1164" s="431">
        <v>168</v>
      </c>
      <c r="E1164" s="307">
        <f t="shared" si="134"/>
        <v>0.68</v>
      </c>
      <c r="F1164" s="279" t="str">
        <f t="shared" si="132"/>
        <v>是</v>
      </c>
      <c r="G1164" s="158" t="str">
        <f t="shared" si="133"/>
        <v>项</v>
      </c>
      <c r="H1164" s="158">
        <f t="shared" si="135"/>
        <v>7</v>
      </c>
    </row>
    <row r="1165" ht="36" customHeight="true" spans="1:8">
      <c r="A1165" s="430">
        <v>2200112</v>
      </c>
      <c r="B1165" s="297" t="s">
        <v>989</v>
      </c>
      <c r="C1165" s="431">
        <v>0</v>
      </c>
      <c r="D1165" s="431">
        <v>0</v>
      </c>
      <c r="E1165" s="307" t="str">
        <f t="shared" si="134"/>
        <v/>
      </c>
      <c r="F1165" s="279" t="str">
        <f t="shared" si="132"/>
        <v>否</v>
      </c>
      <c r="G1165" s="158" t="str">
        <f t="shared" si="133"/>
        <v>项</v>
      </c>
      <c r="H1165" s="158">
        <f t="shared" si="135"/>
        <v>7</v>
      </c>
    </row>
    <row r="1166" ht="36" customHeight="true" spans="1:8">
      <c r="A1166" s="430">
        <v>2200113</v>
      </c>
      <c r="B1166" s="297" t="s">
        <v>990</v>
      </c>
      <c r="C1166" s="431">
        <v>0</v>
      </c>
      <c r="D1166" s="431">
        <v>0</v>
      </c>
      <c r="E1166" s="307" t="str">
        <f t="shared" si="134"/>
        <v/>
      </c>
      <c r="F1166" s="279" t="str">
        <f t="shared" si="132"/>
        <v>否</v>
      </c>
      <c r="G1166" s="158" t="str">
        <f t="shared" si="133"/>
        <v>项</v>
      </c>
      <c r="H1166" s="158">
        <f t="shared" si="135"/>
        <v>7</v>
      </c>
    </row>
    <row r="1167" ht="36" customHeight="true" spans="1:8">
      <c r="A1167" s="430">
        <v>2200114</v>
      </c>
      <c r="B1167" s="297" t="s">
        <v>991</v>
      </c>
      <c r="C1167" s="431">
        <v>250</v>
      </c>
      <c r="D1167" s="431">
        <v>110</v>
      </c>
      <c r="E1167" s="307">
        <f t="shared" si="134"/>
        <v>-0.56</v>
      </c>
      <c r="F1167" s="279" t="str">
        <f t="shared" si="132"/>
        <v>是</v>
      </c>
      <c r="G1167" s="158" t="str">
        <f t="shared" si="133"/>
        <v>项</v>
      </c>
      <c r="H1167" s="158">
        <f t="shared" si="135"/>
        <v>7</v>
      </c>
    </row>
    <row r="1168" ht="36" customHeight="true" spans="1:8">
      <c r="A1168" s="430">
        <v>2200115</v>
      </c>
      <c r="B1168" s="297" t="s">
        <v>992</v>
      </c>
      <c r="C1168" s="431">
        <v>0</v>
      </c>
      <c r="D1168" s="431">
        <v>0</v>
      </c>
      <c r="E1168" s="307" t="str">
        <f t="shared" si="134"/>
        <v/>
      </c>
      <c r="F1168" s="279" t="str">
        <f t="shared" si="132"/>
        <v>否</v>
      </c>
      <c r="G1168" s="158" t="str">
        <f t="shared" si="133"/>
        <v>项</v>
      </c>
      <c r="H1168" s="158">
        <f t="shared" si="135"/>
        <v>7</v>
      </c>
    </row>
    <row r="1169" ht="36" customHeight="true" spans="1:8">
      <c r="A1169" s="430">
        <v>2200116</v>
      </c>
      <c r="B1169" s="297" t="s">
        <v>993</v>
      </c>
      <c r="C1169" s="431">
        <v>0</v>
      </c>
      <c r="D1169" s="431">
        <v>0</v>
      </c>
      <c r="E1169" s="307" t="str">
        <f t="shared" si="134"/>
        <v/>
      </c>
      <c r="F1169" s="279" t="str">
        <f t="shared" si="132"/>
        <v>否</v>
      </c>
      <c r="G1169" s="158" t="str">
        <f t="shared" si="133"/>
        <v>项</v>
      </c>
      <c r="H1169" s="158">
        <f t="shared" si="135"/>
        <v>7</v>
      </c>
    </row>
    <row r="1170" ht="36" customHeight="true" spans="1:8">
      <c r="A1170" s="430">
        <v>2200119</v>
      </c>
      <c r="B1170" s="297" t="s">
        <v>994</v>
      </c>
      <c r="C1170" s="431">
        <v>0</v>
      </c>
      <c r="D1170" s="431">
        <v>0</v>
      </c>
      <c r="E1170" s="307" t="str">
        <f t="shared" si="134"/>
        <v/>
      </c>
      <c r="F1170" s="279" t="str">
        <f t="shared" si="132"/>
        <v>否</v>
      </c>
      <c r="G1170" s="158" t="str">
        <f t="shared" si="133"/>
        <v>项</v>
      </c>
      <c r="H1170" s="158">
        <f t="shared" si="135"/>
        <v>7</v>
      </c>
    </row>
    <row r="1171" ht="36" customHeight="true" spans="1:8">
      <c r="A1171" s="430">
        <v>2200120</v>
      </c>
      <c r="B1171" s="297" t="s">
        <v>995</v>
      </c>
      <c r="C1171" s="431">
        <v>0</v>
      </c>
      <c r="D1171" s="431">
        <v>0</v>
      </c>
      <c r="E1171" s="307" t="str">
        <f t="shared" si="134"/>
        <v/>
      </c>
      <c r="F1171" s="279" t="str">
        <f t="shared" si="132"/>
        <v>否</v>
      </c>
      <c r="G1171" s="158" t="str">
        <f t="shared" si="133"/>
        <v>项</v>
      </c>
      <c r="H1171" s="158">
        <f t="shared" si="135"/>
        <v>7</v>
      </c>
    </row>
    <row r="1172" ht="36" customHeight="true" spans="1:8">
      <c r="A1172" s="430">
        <v>2200121</v>
      </c>
      <c r="B1172" s="297" t="s">
        <v>996</v>
      </c>
      <c r="C1172" s="431">
        <v>0</v>
      </c>
      <c r="D1172" s="431">
        <v>0</v>
      </c>
      <c r="E1172" s="307" t="str">
        <f t="shared" si="134"/>
        <v/>
      </c>
      <c r="F1172" s="279" t="str">
        <f t="shared" si="132"/>
        <v>否</v>
      </c>
      <c r="G1172" s="158" t="str">
        <f t="shared" si="133"/>
        <v>项</v>
      </c>
      <c r="H1172" s="158">
        <f t="shared" si="135"/>
        <v>7</v>
      </c>
    </row>
    <row r="1173" ht="36" customHeight="true" spans="1:8">
      <c r="A1173" s="430">
        <v>2200122</v>
      </c>
      <c r="B1173" s="297" t="s">
        <v>997</v>
      </c>
      <c r="C1173" s="431">
        <v>0</v>
      </c>
      <c r="D1173" s="431">
        <v>0</v>
      </c>
      <c r="E1173" s="307" t="str">
        <f t="shared" si="134"/>
        <v/>
      </c>
      <c r="F1173" s="279" t="str">
        <f t="shared" si="132"/>
        <v>否</v>
      </c>
      <c r="G1173" s="158" t="str">
        <f t="shared" si="133"/>
        <v>项</v>
      </c>
      <c r="H1173" s="158">
        <f t="shared" si="135"/>
        <v>7</v>
      </c>
    </row>
    <row r="1174" ht="36" customHeight="true" spans="1:8">
      <c r="A1174" s="430">
        <v>2200123</v>
      </c>
      <c r="B1174" s="297" t="s">
        <v>998</v>
      </c>
      <c r="C1174" s="431">
        <v>0</v>
      </c>
      <c r="D1174" s="431">
        <v>0</v>
      </c>
      <c r="E1174" s="307" t="str">
        <f t="shared" si="134"/>
        <v/>
      </c>
      <c r="F1174" s="279" t="str">
        <f t="shared" si="132"/>
        <v>否</v>
      </c>
      <c r="G1174" s="158" t="str">
        <f t="shared" si="133"/>
        <v>项</v>
      </c>
      <c r="H1174" s="158">
        <f t="shared" si="135"/>
        <v>7</v>
      </c>
    </row>
    <row r="1175" ht="36" customHeight="true" spans="1:8">
      <c r="A1175" s="430">
        <v>2200124</v>
      </c>
      <c r="B1175" s="297" t="s">
        <v>999</v>
      </c>
      <c r="C1175" s="431">
        <v>0</v>
      </c>
      <c r="D1175" s="431">
        <v>0</v>
      </c>
      <c r="E1175" s="307" t="str">
        <f t="shared" si="134"/>
        <v/>
      </c>
      <c r="F1175" s="279" t="str">
        <f t="shared" si="132"/>
        <v>否</v>
      </c>
      <c r="G1175" s="158" t="str">
        <f t="shared" si="133"/>
        <v>项</v>
      </c>
      <c r="H1175" s="158">
        <f t="shared" si="135"/>
        <v>7</v>
      </c>
    </row>
    <row r="1176" ht="36" customHeight="true" spans="1:8">
      <c r="A1176" s="430">
        <v>2200125</v>
      </c>
      <c r="B1176" s="297" t="s">
        <v>1000</v>
      </c>
      <c r="C1176" s="431">
        <v>0</v>
      </c>
      <c r="D1176" s="431">
        <v>0</v>
      </c>
      <c r="E1176" s="307" t="str">
        <f t="shared" si="134"/>
        <v/>
      </c>
      <c r="F1176" s="279" t="str">
        <f t="shared" si="132"/>
        <v>否</v>
      </c>
      <c r="G1176" s="158" t="str">
        <f t="shared" si="133"/>
        <v>项</v>
      </c>
      <c r="H1176" s="158">
        <f t="shared" si="135"/>
        <v>7</v>
      </c>
    </row>
    <row r="1177" ht="36" customHeight="true" spans="1:8">
      <c r="A1177" s="430">
        <v>2200126</v>
      </c>
      <c r="B1177" s="297" t="s">
        <v>1001</v>
      </c>
      <c r="C1177" s="431">
        <v>0</v>
      </c>
      <c r="D1177" s="431">
        <v>0</v>
      </c>
      <c r="E1177" s="307" t="str">
        <f t="shared" si="134"/>
        <v/>
      </c>
      <c r="F1177" s="279" t="str">
        <f t="shared" si="132"/>
        <v>否</v>
      </c>
      <c r="G1177" s="158" t="str">
        <f t="shared" si="133"/>
        <v>项</v>
      </c>
      <c r="H1177" s="158">
        <f t="shared" si="135"/>
        <v>7</v>
      </c>
    </row>
    <row r="1178" ht="36" customHeight="true" spans="1:8">
      <c r="A1178" s="430">
        <v>2200127</v>
      </c>
      <c r="B1178" s="297" t="s">
        <v>1002</v>
      </c>
      <c r="C1178" s="431">
        <v>0</v>
      </c>
      <c r="D1178" s="431">
        <v>0</v>
      </c>
      <c r="E1178" s="307" t="str">
        <f t="shared" si="134"/>
        <v/>
      </c>
      <c r="F1178" s="279" t="str">
        <f t="shared" si="132"/>
        <v>否</v>
      </c>
      <c r="G1178" s="158" t="str">
        <f t="shared" si="133"/>
        <v>项</v>
      </c>
      <c r="H1178" s="158">
        <f t="shared" si="135"/>
        <v>7</v>
      </c>
    </row>
    <row r="1179" ht="36" customHeight="true" spans="1:8">
      <c r="A1179" s="430">
        <v>2200128</v>
      </c>
      <c r="B1179" s="297" t="s">
        <v>1003</v>
      </c>
      <c r="C1179" s="431">
        <v>0</v>
      </c>
      <c r="D1179" s="431">
        <v>0</v>
      </c>
      <c r="E1179" s="307" t="str">
        <f t="shared" si="134"/>
        <v/>
      </c>
      <c r="F1179" s="279" t="str">
        <f t="shared" si="132"/>
        <v>否</v>
      </c>
      <c r="G1179" s="158" t="str">
        <f t="shared" si="133"/>
        <v>项</v>
      </c>
      <c r="H1179" s="158">
        <f t="shared" si="135"/>
        <v>7</v>
      </c>
    </row>
    <row r="1180" ht="36" customHeight="true" spans="1:8">
      <c r="A1180" s="430">
        <v>2200129</v>
      </c>
      <c r="B1180" s="297" t="s">
        <v>1004</v>
      </c>
      <c r="C1180" s="431">
        <v>13</v>
      </c>
      <c r="D1180" s="431">
        <v>5</v>
      </c>
      <c r="E1180" s="307">
        <f t="shared" si="134"/>
        <v>-0.615</v>
      </c>
      <c r="F1180" s="279" t="str">
        <f t="shared" si="132"/>
        <v>是</v>
      </c>
      <c r="G1180" s="158" t="str">
        <f t="shared" si="133"/>
        <v>项</v>
      </c>
      <c r="H1180" s="158">
        <f t="shared" si="135"/>
        <v>7</v>
      </c>
    </row>
    <row r="1181" ht="36" customHeight="true" spans="1:8">
      <c r="A1181" s="430">
        <v>2200150</v>
      </c>
      <c r="B1181" s="297" t="s">
        <v>123</v>
      </c>
      <c r="C1181" s="431">
        <v>725</v>
      </c>
      <c r="D1181" s="431">
        <v>821</v>
      </c>
      <c r="E1181" s="307">
        <f t="shared" si="134"/>
        <v>0.132</v>
      </c>
      <c r="F1181" s="279" t="str">
        <f t="shared" si="132"/>
        <v>是</v>
      </c>
      <c r="G1181" s="158" t="str">
        <f t="shared" si="133"/>
        <v>项</v>
      </c>
      <c r="H1181" s="158">
        <f t="shared" si="135"/>
        <v>7</v>
      </c>
    </row>
    <row r="1182" ht="36" customHeight="true" spans="1:8">
      <c r="A1182" s="430">
        <v>2200199</v>
      </c>
      <c r="B1182" s="297" t="s">
        <v>1005</v>
      </c>
      <c r="C1182" s="431">
        <v>21</v>
      </c>
      <c r="D1182" s="431">
        <v>53</v>
      </c>
      <c r="E1182" s="307">
        <f t="shared" si="134"/>
        <v>1.524</v>
      </c>
      <c r="F1182" s="279" t="str">
        <f t="shared" si="132"/>
        <v>是</v>
      </c>
      <c r="G1182" s="158" t="str">
        <f t="shared" si="133"/>
        <v>项</v>
      </c>
      <c r="H1182" s="158">
        <f t="shared" si="135"/>
        <v>7</v>
      </c>
    </row>
    <row r="1183" ht="36" customHeight="true" spans="1:8">
      <c r="A1183" s="428">
        <v>22005</v>
      </c>
      <c r="B1183" s="295" t="s">
        <v>1006</v>
      </c>
      <c r="C1183" s="429">
        <v>338</v>
      </c>
      <c r="D1183" s="429">
        <v>381</v>
      </c>
      <c r="E1183" s="348">
        <f>IFERROR(D1183/C1183-1,"")</f>
        <v>0.127</v>
      </c>
      <c r="F1183" s="279" t="str">
        <f t="shared" si="132"/>
        <v>是</v>
      </c>
      <c r="G1183" s="158" t="str">
        <f t="shared" si="133"/>
        <v>款</v>
      </c>
      <c r="H1183" s="158">
        <f t="shared" si="135"/>
        <v>5</v>
      </c>
    </row>
    <row r="1184" ht="36" customHeight="true" spans="1:8">
      <c r="A1184" s="430">
        <v>2200501</v>
      </c>
      <c r="B1184" s="297" t="s">
        <v>114</v>
      </c>
      <c r="C1184" s="431">
        <v>0</v>
      </c>
      <c r="D1184" s="431">
        <v>0</v>
      </c>
      <c r="E1184" s="307" t="str">
        <f t="shared" ref="E1184:E1197" si="136">IF(C1184&gt;0,D1184/C1184-1,IF(C1184&lt;0,-(D1184/C1184-1),""))</f>
        <v/>
      </c>
      <c r="F1184" s="279" t="str">
        <f t="shared" si="132"/>
        <v>否</v>
      </c>
      <c r="G1184" s="158" t="str">
        <f t="shared" si="133"/>
        <v>项</v>
      </c>
      <c r="H1184" s="158">
        <f t="shared" si="135"/>
        <v>7</v>
      </c>
    </row>
    <row r="1185" ht="36" customHeight="true" spans="1:8">
      <c r="A1185" s="430">
        <v>2200502</v>
      </c>
      <c r="B1185" s="297" t="s">
        <v>115</v>
      </c>
      <c r="C1185" s="431">
        <v>0</v>
      </c>
      <c r="D1185" s="431">
        <v>0</v>
      </c>
      <c r="E1185" s="307" t="str">
        <f t="shared" si="136"/>
        <v/>
      </c>
      <c r="F1185" s="279" t="str">
        <f t="shared" si="132"/>
        <v>否</v>
      </c>
      <c r="G1185" s="158" t="str">
        <f t="shared" si="133"/>
        <v>项</v>
      </c>
      <c r="H1185" s="158">
        <f t="shared" si="135"/>
        <v>7</v>
      </c>
    </row>
    <row r="1186" ht="36" customHeight="true" spans="1:8">
      <c r="A1186" s="430">
        <v>2200503</v>
      </c>
      <c r="B1186" s="297" t="s">
        <v>116</v>
      </c>
      <c r="C1186" s="431">
        <v>0</v>
      </c>
      <c r="D1186" s="431">
        <v>0</v>
      </c>
      <c r="E1186" s="307" t="str">
        <f t="shared" si="136"/>
        <v/>
      </c>
      <c r="F1186" s="279" t="str">
        <f t="shared" si="132"/>
        <v>否</v>
      </c>
      <c r="G1186" s="158" t="str">
        <f t="shared" si="133"/>
        <v>项</v>
      </c>
      <c r="H1186" s="158">
        <f t="shared" si="135"/>
        <v>7</v>
      </c>
    </row>
    <row r="1187" ht="36" customHeight="true" spans="1:8">
      <c r="A1187" s="430">
        <v>2200504</v>
      </c>
      <c r="B1187" s="297" t="s">
        <v>1007</v>
      </c>
      <c r="C1187" s="431">
        <v>293</v>
      </c>
      <c r="D1187" s="431">
        <v>36</v>
      </c>
      <c r="E1187" s="307">
        <f t="shared" si="136"/>
        <v>-0.877</v>
      </c>
      <c r="F1187" s="279" t="str">
        <f t="shared" si="132"/>
        <v>是</v>
      </c>
      <c r="G1187" s="158" t="str">
        <f t="shared" si="133"/>
        <v>项</v>
      </c>
      <c r="H1187" s="158">
        <f t="shared" si="135"/>
        <v>7</v>
      </c>
    </row>
    <row r="1188" ht="36" customHeight="true" spans="1:8">
      <c r="A1188" s="430">
        <v>2200506</v>
      </c>
      <c r="B1188" s="297" t="s">
        <v>1008</v>
      </c>
      <c r="C1188" s="431">
        <v>0</v>
      </c>
      <c r="D1188" s="431">
        <v>0</v>
      </c>
      <c r="E1188" s="307" t="str">
        <f t="shared" si="136"/>
        <v/>
      </c>
      <c r="F1188" s="279" t="str">
        <f t="shared" si="132"/>
        <v>否</v>
      </c>
      <c r="G1188" s="158" t="str">
        <f t="shared" si="133"/>
        <v>项</v>
      </c>
      <c r="H1188" s="158">
        <f t="shared" si="135"/>
        <v>7</v>
      </c>
    </row>
    <row r="1189" ht="36" customHeight="true" spans="1:8">
      <c r="A1189" s="430">
        <v>2200507</v>
      </c>
      <c r="B1189" s="297" t="s">
        <v>1009</v>
      </c>
      <c r="C1189" s="431">
        <v>0</v>
      </c>
      <c r="D1189" s="431">
        <v>0</v>
      </c>
      <c r="E1189" s="307" t="str">
        <f t="shared" si="136"/>
        <v/>
      </c>
      <c r="F1189" s="279" t="str">
        <f t="shared" si="132"/>
        <v>否</v>
      </c>
      <c r="G1189" s="158" t="str">
        <f t="shared" si="133"/>
        <v>项</v>
      </c>
      <c r="H1189" s="158">
        <f t="shared" si="135"/>
        <v>7</v>
      </c>
    </row>
    <row r="1190" ht="36" customHeight="true" spans="1:8">
      <c r="A1190" s="430">
        <v>2200508</v>
      </c>
      <c r="B1190" s="297" t="s">
        <v>1010</v>
      </c>
      <c r="C1190" s="431">
        <v>0</v>
      </c>
      <c r="D1190" s="431">
        <v>0</v>
      </c>
      <c r="E1190" s="307" t="str">
        <f t="shared" si="136"/>
        <v/>
      </c>
      <c r="F1190" s="279" t="str">
        <f t="shared" si="132"/>
        <v>否</v>
      </c>
      <c r="G1190" s="158" t="str">
        <f t="shared" si="133"/>
        <v>项</v>
      </c>
      <c r="H1190" s="158">
        <f t="shared" si="135"/>
        <v>7</v>
      </c>
    </row>
    <row r="1191" ht="36" customHeight="true" spans="1:8">
      <c r="A1191" s="430">
        <v>2200509</v>
      </c>
      <c r="B1191" s="297" t="s">
        <v>1011</v>
      </c>
      <c r="C1191" s="431">
        <v>45</v>
      </c>
      <c r="D1191" s="431">
        <v>90</v>
      </c>
      <c r="E1191" s="307">
        <f t="shared" si="136"/>
        <v>1</v>
      </c>
      <c r="F1191" s="279" t="str">
        <f t="shared" si="132"/>
        <v>是</v>
      </c>
      <c r="G1191" s="158" t="str">
        <f t="shared" si="133"/>
        <v>项</v>
      </c>
      <c r="H1191" s="158">
        <f t="shared" si="135"/>
        <v>7</v>
      </c>
    </row>
    <row r="1192" ht="36" customHeight="true" spans="1:8">
      <c r="A1192" s="430">
        <v>2200510</v>
      </c>
      <c r="B1192" s="297" t="s">
        <v>1012</v>
      </c>
      <c r="C1192" s="431">
        <v>0</v>
      </c>
      <c r="D1192" s="431">
        <v>0</v>
      </c>
      <c r="E1192" s="307" t="str">
        <f t="shared" si="136"/>
        <v/>
      </c>
      <c r="F1192" s="279" t="str">
        <f t="shared" si="132"/>
        <v>否</v>
      </c>
      <c r="G1192" s="158" t="str">
        <f t="shared" si="133"/>
        <v>项</v>
      </c>
      <c r="H1192" s="158">
        <f t="shared" si="135"/>
        <v>7</v>
      </c>
    </row>
    <row r="1193" ht="36" customHeight="true" spans="1:8">
      <c r="A1193" s="430">
        <v>2200511</v>
      </c>
      <c r="B1193" s="297" t="s">
        <v>1013</v>
      </c>
      <c r="C1193" s="431">
        <v>0</v>
      </c>
      <c r="D1193" s="431">
        <v>0</v>
      </c>
      <c r="E1193" s="307" t="str">
        <f t="shared" si="136"/>
        <v/>
      </c>
      <c r="F1193" s="279" t="str">
        <f t="shared" si="132"/>
        <v>否</v>
      </c>
      <c r="G1193" s="158" t="str">
        <f t="shared" si="133"/>
        <v>项</v>
      </c>
      <c r="H1193" s="158">
        <f t="shared" si="135"/>
        <v>7</v>
      </c>
    </row>
    <row r="1194" ht="36" customHeight="true" spans="1:8">
      <c r="A1194" s="430">
        <v>2200512</v>
      </c>
      <c r="B1194" s="297" t="s">
        <v>1014</v>
      </c>
      <c r="C1194" s="431">
        <v>0</v>
      </c>
      <c r="D1194" s="431">
        <v>0</v>
      </c>
      <c r="E1194" s="307" t="str">
        <f t="shared" si="136"/>
        <v/>
      </c>
      <c r="F1194" s="279" t="str">
        <f t="shared" si="132"/>
        <v>否</v>
      </c>
      <c r="G1194" s="158" t="str">
        <f t="shared" si="133"/>
        <v>项</v>
      </c>
      <c r="H1194" s="158">
        <f t="shared" si="135"/>
        <v>7</v>
      </c>
    </row>
    <row r="1195" ht="36" customHeight="true" spans="1:8">
      <c r="A1195" s="430">
        <v>2200513</v>
      </c>
      <c r="B1195" s="297" t="s">
        <v>1015</v>
      </c>
      <c r="C1195" s="431">
        <v>0</v>
      </c>
      <c r="D1195" s="431">
        <v>0</v>
      </c>
      <c r="E1195" s="307" t="str">
        <f t="shared" si="136"/>
        <v/>
      </c>
      <c r="F1195" s="279" t="str">
        <f t="shared" si="132"/>
        <v>否</v>
      </c>
      <c r="G1195" s="158" t="str">
        <f t="shared" si="133"/>
        <v>项</v>
      </c>
      <c r="H1195" s="158">
        <f t="shared" si="135"/>
        <v>7</v>
      </c>
    </row>
    <row r="1196" ht="36" customHeight="true" spans="1:8">
      <c r="A1196" s="430">
        <v>2200514</v>
      </c>
      <c r="B1196" s="297" t="s">
        <v>1016</v>
      </c>
      <c r="C1196" s="431">
        <v>0</v>
      </c>
      <c r="D1196" s="431">
        <v>0</v>
      </c>
      <c r="E1196" s="307" t="str">
        <f t="shared" si="136"/>
        <v/>
      </c>
      <c r="F1196" s="279" t="str">
        <f t="shared" si="132"/>
        <v>否</v>
      </c>
      <c r="G1196" s="158" t="str">
        <f t="shared" si="133"/>
        <v>项</v>
      </c>
      <c r="H1196" s="158">
        <f t="shared" si="135"/>
        <v>7</v>
      </c>
    </row>
    <row r="1197" ht="36" customHeight="true" spans="1:8">
      <c r="A1197" s="430">
        <v>2200599</v>
      </c>
      <c r="B1197" s="297" t="s">
        <v>1017</v>
      </c>
      <c r="C1197" s="431">
        <v>0</v>
      </c>
      <c r="D1197" s="431">
        <v>255</v>
      </c>
      <c r="E1197" s="307" t="str">
        <f t="shared" si="136"/>
        <v/>
      </c>
      <c r="F1197" s="279" t="str">
        <f t="shared" si="132"/>
        <v>是</v>
      </c>
      <c r="G1197" s="158" t="str">
        <f t="shared" si="133"/>
        <v>项</v>
      </c>
      <c r="H1197" s="158">
        <f t="shared" si="135"/>
        <v>7</v>
      </c>
    </row>
    <row r="1198" ht="36" customHeight="true" spans="1:8">
      <c r="A1198" s="428">
        <v>22099</v>
      </c>
      <c r="B1198" s="295" t="s">
        <v>1018</v>
      </c>
      <c r="C1198" s="429">
        <v>0</v>
      </c>
      <c r="D1198" s="429">
        <v>0</v>
      </c>
      <c r="E1198" s="348" t="str">
        <f>IFERROR(D1198/C1198-1,"")</f>
        <v/>
      </c>
      <c r="F1198" s="279" t="str">
        <f t="shared" si="132"/>
        <v>否</v>
      </c>
      <c r="G1198" s="158" t="str">
        <f t="shared" si="133"/>
        <v>款</v>
      </c>
      <c r="H1198" s="158">
        <f t="shared" si="135"/>
        <v>5</v>
      </c>
    </row>
    <row r="1199" ht="36" customHeight="true" spans="1:8">
      <c r="A1199" s="297">
        <v>2209999</v>
      </c>
      <c r="B1199" s="297" t="s">
        <v>1019</v>
      </c>
      <c r="C1199" s="431">
        <v>0</v>
      </c>
      <c r="D1199" s="431">
        <v>0</v>
      </c>
      <c r="E1199" s="307" t="str">
        <f>IF(C1199&gt;0,D1199/C1199-1,IF(C1199&lt;0,-(D1199/C1199-1),""))</f>
        <v/>
      </c>
      <c r="F1199" s="279" t="str">
        <f t="shared" si="132"/>
        <v>否</v>
      </c>
      <c r="G1199" s="158" t="str">
        <f t="shared" si="133"/>
        <v>项</v>
      </c>
      <c r="H1199" s="158">
        <f t="shared" si="135"/>
        <v>7</v>
      </c>
    </row>
    <row r="1200" ht="36" customHeight="true" spans="1:8">
      <c r="A1200" s="295" t="s">
        <v>1020</v>
      </c>
      <c r="B1200" s="436" t="s">
        <v>254</v>
      </c>
      <c r="C1200" s="429" t="s">
        <v>108</v>
      </c>
      <c r="D1200" s="429">
        <v>0</v>
      </c>
      <c r="E1200" s="348" t="str">
        <f>IFERROR(D1200/C1200-1,"")</f>
        <v/>
      </c>
      <c r="F1200" s="279" t="str">
        <f t="shared" si="132"/>
        <v>否</v>
      </c>
      <c r="G1200" s="158" t="str">
        <f t="shared" si="133"/>
        <v>项</v>
      </c>
      <c r="H1200" s="158">
        <f t="shared" si="135"/>
        <v>4</v>
      </c>
    </row>
    <row r="1201" ht="36" customHeight="true" spans="1:8">
      <c r="A1201" s="428">
        <v>221</v>
      </c>
      <c r="B1201" s="295" t="s">
        <v>89</v>
      </c>
      <c r="C1201" s="429">
        <v>54072</v>
      </c>
      <c r="D1201" s="429">
        <v>29570</v>
      </c>
      <c r="E1201" s="348">
        <f>IFERROR(D1201/C1201-1,"")</f>
        <v>-0.453</v>
      </c>
      <c r="F1201" s="279" t="str">
        <f t="shared" si="132"/>
        <v>是</v>
      </c>
      <c r="G1201" s="158" t="str">
        <f t="shared" si="133"/>
        <v>类</v>
      </c>
      <c r="H1201" s="158">
        <f t="shared" si="135"/>
        <v>3</v>
      </c>
    </row>
    <row r="1202" ht="36" customHeight="true" spans="1:8">
      <c r="A1202" s="428">
        <v>22101</v>
      </c>
      <c r="B1202" s="295" t="s">
        <v>1021</v>
      </c>
      <c r="C1202" s="429">
        <v>36307</v>
      </c>
      <c r="D1202" s="429">
        <v>12153</v>
      </c>
      <c r="E1202" s="348">
        <f>IFERROR(D1202/C1202-1,"")</f>
        <v>-0.665</v>
      </c>
      <c r="F1202" s="279" t="str">
        <f t="shared" si="132"/>
        <v>是</v>
      </c>
      <c r="G1202" s="158" t="str">
        <f t="shared" si="133"/>
        <v>款</v>
      </c>
      <c r="H1202" s="158">
        <f t="shared" si="135"/>
        <v>5</v>
      </c>
    </row>
    <row r="1203" ht="36" customHeight="true" spans="1:8">
      <c r="A1203" s="430">
        <v>2210101</v>
      </c>
      <c r="B1203" s="297" t="s">
        <v>1022</v>
      </c>
      <c r="C1203" s="431">
        <v>0</v>
      </c>
      <c r="D1203" s="431">
        <v>0</v>
      </c>
      <c r="E1203" s="307" t="str">
        <f t="shared" ref="E1203:E1212" si="137">IF(C1203&gt;0,D1203/C1203-1,IF(C1203&lt;0,-(D1203/C1203-1),""))</f>
        <v/>
      </c>
      <c r="F1203" s="279" t="str">
        <f t="shared" si="132"/>
        <v>否</v>
      </c>
      <c r="G1203" s="158" t="str">
        <f t="shared" si="133"/>
        <v>项</v>
      </c>
      <c r="H1203" s="158">
        <f t="shared" si="135"/>
        <v>7</v>
      </c>
    </row>
    <row r="1204" ht="36" customHeight="true" spans="1:8">
      <c r="A1204" s="430">
        <v>2210102</v>
      </c>
      <c r="B1204" s="297" t="s">
        <v>1023</v>
      </c>
      <c r="C1204" s="431">
        <v>0</v>
      </c>
      <c r="D1204" s="431">
        <v>0</v>
      </c>
      <c r="E1204" s="307" t="str">
        <f t="shared" si="137"/>
        <v/>
      </c>
      <c r="F1204" s="279" t="str">
        <f t="shared" si="132"/>
        <v>否</v>
      </c>
      <c r="G1204" s="158" t="str">
        <f t="shared" si="133"/>
        <v>项</v>
      </c>
      <c r="H1204" s="158">
        <f t="shared" si="135"/>
        <v>7</v>
      </c>
    </row>
    <row r="1205" ht="36" customHeight="true" spans="1:8">
      <c r="A1205" s="430">
        <v>2210103</v>
      </c>
      <c r="B1205" s="297" t="s">
        <v>1024</v>
      </c>
      <c r="C1205" s="431">
        <v>0</v>
      </c>
      <c r="D1205" s="431">
        <v>0</v>
      </c>
      <c r="E1205" s="307" t="str">
        <f t="shared" si="137"/>
        <v/>
      </c>
      <c r="F1205" s="279" t="str">
        <f t="shared" si="132"/>
        <v>否</v>
      </c>
      <c r="G1205" s="158" t="str">
        <f t="shared" si="133"/>
        <v>项</v>
      </c>
      <c r="H1205" s="158">
        <f t="shared" si="135"/>
        <v>7</v>
      </c>
    </row>
    <row r="1206" ht="36" customHeight="true" spans="1:8">
      <c r="A1206" s="430">
        <v>2210104</v>
      </c>
      <c r="B1206" s="297" t="s">
        <v>1025</v>
      </c>
      <c r="C1206" s="431">
        <v>0</v>
      </c>
      <c r="D1206" s="431">
        <v>0</v>
      </c>
      <c r="E1206" s="307" t="str">
        <f t="shared" si="137"/>
        <v/>
      </c>
      <c r="F1206" s="279" t="str">
        <f t="shared" si="132"/>
        <v>否</v>
      </c>
      <c r="G1206" s="158" t="str">
        <f t="shared" si="133"/>
        <v>项</v>
      </c>
      <c r="H1206" s="158">
        <f t="shared" si="135"/>
        <v>7</v>
      </c>
    </row>
    <row r="1207" ht="36" customHeight="true" spans="1:8">
      <c r="A1207" s="430">
        <v>2210105</v>
      </c>
      <c r="B1207" s="297" t="s">
        <v>1026</v>
      </c>
      <c r="C1207" s="431">
        <v>507</v>
      </c>
      <c r="D1207" s="431">
        <v>0</v>
      </c>
      <c r="E1207" s="307">
        <f t="shared" si="137"/>
        <v>-1</v>
      </c>
      <c r="F1207" s="279" t="str">
        <f t="shared" si="132"/>
        <v>是</v>
      </c>
      <c r="G1207" s="158" t="str">
        <f t="shared" si="133"/>
        <v>项</v>
      </c>
      <c r="H1207" s="158">
        <f t="shared" si="135"/>
        <v>7</v>
      </c>
    </row>
    <row r="1208" ht="36" customHeight="true" spans="1:8">
      <c r="A1208" s="430">
        <v>2210106</v>
      </c>
      <c r="B1208" s="297" t="s">
        <v>1027</v>
      </c>
      <c r="C1208" s="431">
        <v>35800</v>
      </c>
      <c r="D1208" s="431">
        <v>12153</v>
      </c>
      <c r="E1208" s="307">
        <f t="shared" si="137"/>
        <v>-0.661</v>
      </c>
      <c r="F1208" s="279" t="str">
        <f t="shared" si="132"/>
        <v>是</v>
      </c>
      <c r="G1208" s="158" t="str">
        <f t="shared" si="133"/>
        <v>项</v>
      </c>
      <c r="H1208" s="158">
        <f t="shared" si="135"/>
        <v>7</v>
      </c>
    </row>
    <row r="1209" ht="36" customHeight="true" spans="1:8">
      <c r="A1209" s="430">
        <v>2210107</v>
      </c>
      <c r="B1209" s="297" t="s">
        <v>1028</v>
      </c>
      <c r="C1209" s="431">
        <v>0</v>
      </c>
      <c r="D1209" s="431">
        <v>0</v>
      </c>
      <c r="E1209" s="307" t="str">
        <f t="shared" si="137"/>
        <v/>
      </c>
      <c r="F1209" s="279" t="str">
        <f t="shared" si="132"/>
        <v>否</v>
      </c>
      <c r="G1209" s="158" t="str">
        <f t="shared" si="133"/>
        <v>项</v>
      </c>
      <c r="H1209" s="158">
        <f t="shared" si="135"/>
        <v>7</v>
      </c>
    </row>
    <row r="1210" ht="36" customHeight="true" spans="1:8">
      <c r="A1210" s="430">
        <v>2210108</v>
      </c>
      <c r="B1210" s="297" t="s">
        <v>1029</v>
      </c>
      <c r="C1210" s="431">
        <v>0</v>
      </c>
      <c r="D1210" s="431">
        <v>0</v>
      </c>
      <c r="E1210" s="307" t="str">
        <f t="shared" si="137"/>
        <v/>
      </c>
      <c r="F1210" s="279" t="str">
        <f t="shared" si="132"/>
        <v>否</v>
      </c>
      <c r="G1210" s="158" t="str">
        <f t="shared" si="133"/>
        <v>项</v>
      </c>
      <c r="H1210" s="158">
        <f t="shared" si="135"/>
        <v>7</v>
      </c>
    </row>
    <row r="1211" ht="36" customHeight="true" spans="1:8">
      <c r="A1211" s="430">
        <v>2210109</v>
      </c>
      <c r="B1211" s="297" t="s">
        <v>1030</v>
      </c>
      <c r="C1211" s="431">
        <v>0</v>
      </c>
      <c r="D1211" s="431">
        <v>0</v>
      </c>
      <c r="E1211" s="307" t="str">
        <f t="shared" si="137"/>
        <v/>
      </c>
      <c r="F1211" s="279" t="str">
        <f t="shared" si="132"/>
        <v>否</v>
      </c>
      <c r="G1211" s="158" t="str">
        <f t="shared" si="133"/>
        <v>项</v>
      </c>
      <c r="H1211" s="158">
        <f t="shared" si="135"/>
        <v>7</v>
      </c>
    </row>
    <row r="1212" ht="36" customHeight="true" spans="1:8">
      <c r="A1212" s="430">
        <v>2210199</v>
      </c>
      <c r="B1212" s="297" t="s">
        <v>1031</v>
      </c>
      <c r="C1212" s="431">
        <v>0</v>
      </c>
      <c r="D1212" s="431">
        <v>0</v>
      </c>
      <c r="E1212" s="307" t="str">
        <f t="shared" si="137"/>
        <v/>
      </c>
      <c r="F1212" s="279" t="str">
        <f t="shared" si="132"/>
        <v>否</v>
      </c>
      <c r="G1212" s="158" t="str">
        <f t="shared" si="133"/>
        <v>项</v>
      </c>
      <c r="H1212" s="158">
        <f t="shared" si="135"/>
        <v>7</v>
      </c>
    </row>
    <row r="1213" ht="36" customHeight="true" spans="1:8">
      <c r="A1213" s="428">
        <v>22102</v>
      </c>
      <c r="B1213" s="295" t="s">
        <v>1032</v>
      </c>
      <c r="C1213" s="429">
        <v>16767</v>
      </c>
      <c r="D1213" s="429">
        <v>16419</v>
      </c>
      <c r="E1213" s="348">
        <f>IFERROR(D1213/C1213-1,"")</f>
        <v>-0.021</v>
      </c>
      <c r="F1213" s="279" t="str">
        <f t="shared" si="132"/>
        <v>是</v>
      </c>
      <c r="G1213" s="158" t="str">
        <f t="shared" si="133"/>
        <v>款</v>
      </c>
      <c r="H1213" s="158">
        <f t="shared" si="135"/>
        <v>5</v>
      </c>
    </row>
    <row r="1214" ht="36" customHeight="true" spans="1:8">
      <c r="A1214" s="430">
        <v>2210201</v>
      </c>
      <c r="B1214" s="297" t="s">
        <v>1033</v>
      </c>
      <c r="C1214" s="431">
        <v>15548</v>
      </c>
      <c r="D1214" s="431">
        <v>15137</v>
      </c>
      <c r="E1214" s="307">
        <f>IF(C1214&gt;0,D1214/C1214-1,IF(C1214&lt;0,-(D1214/C1214-1),""))</f>
        <v>-0.026</v>
      </c>
      <c r="F1214" s="279" t="str">
        <f t="shared" si="132"/>
        <v>是</v>
      </c>
      <c r="G1214" s="158" t="str">
        <f t="shared" si="133"/>
        <v>项</v>
      </c>
      <c r="H1214" s="158">
        <f t="shared" si="135"/>
        <v>7</v>
      </c>
    </row>
    <row r="1215" ht="36" customHeight="true" spans="1:8">
      <c r="A1215" s="430">
        <v>2210202</v>
      </c>
      <c r="B1215" s="297" t="s">
        <v>1034</v>
      </c>
      <c r="C1215" s="431">
        <v>0</v>
      </c>
      <c r="D1215" s="431">
        <v>0</v>
      </c>
      <c r="E1215" s="307" t="str">
        <f>IF(C1215&gt;0,D1215/C1215-1,IF(C1215&lt;0,-(D1215/C1215-1),""))</f>
        <v/>
      </c>
      <c r="F1215" s="279" t="str">
        <f t="shared" si="132"/>
        <v>否</v>
      </c>
      <c r="G1215" s="158" t="str">
        <f t="shared" si="133"/>
        <v>项</v>
      </c>
      <c r="H1215" s="158">
        <f t="shared" si="135"/>
        <v>7</v>
      </c>
    </row>
    <row r="1216" ht="36" customHeight="true" spans="1:8">
      <c r="A1216" s="430">
        <v>2210203</v>
      </c>
      <c r="B1216" s="297" t="s">
        <v>1035</v>
      </c>
      <c r="C1216" s="431">
        <v>1219</v>
      </c>
      <c r="D1216" s="431">
        <v>1282</v>
      </c>
      <c r="E1216" s="307">
        <f>IF(C1216&gt;0,D1216/C1216-1,IF(C1216&lt;0,-(D1216/C1216-1),""))</f>
        <v>0.052</v>
      </c>
      <c r="F1216" s="279" t="str">
        <f t="shared" si="132"/>
        <v>是</v>
      </c>
      <c r="G1216" s="158" t="str">
        <f t="shared" si="133"/>
        <v>项</v>
      </c>
      <c r="H1216" s="158">
        <f t="shared" si="135"/>
        <v>7</v>
      </c>
    </row>
    <row r="1217" ht="36" customHeight="true" spans="1:8">
      <c r="A1217" s="428">
        <v>22103</v>
      </c>
      <c r="B1217" s="295" t="s">
        <v>1036</v>
      </c>
      <c r="C1217" s="429">
        <v>103</v>
      </c>
      <c r="D1217" s="429">
        <v>998</v>
      </c>
      <c r="E1217" s="348">
        <f>IFERROR(D1217/C1217-1,"")</f>
        <v>8.689</v>
      </c>
      <c r="F1217" s="279" t="str">
        <f t="shared" si="132"/>
        <v>是</v>
      </c>
      <c r="G1217" s="158" t="str">
        <f t="shared" si="133"/>
        <v>款</v>
      </c>
      <c r="H1217" s="158">
        <f t="shared" si="135"/>
        <v>5</v>
      </c>
    </row>
    <row r="1218" ht="36" customHeight="true" spans="1:8">
      <c r="A1218" s="430">
        <v>2210301</v>
      </c>
      <c r="B1218" s="297" t="s">
        <v>1037</v>
      </c>
      <c r="C1218" s="431">
        <v>0</v>
      </c>
      <c r="D1218" s="431">
        <v>0</v>
      </c>
      <c r="E1218" s="307" t="str">
        <f>IF(C1218&gt;0,D1218/C1218-1,IF(C1218&lt;0,-(D1218/C1218-1),""))</f>
        <v/>
      </c>
      <c r="F1218" s="279" t="str">
        <f t="shared" si="132"/>
        <v>否</v>
      </c>
      <c r="G1218" s="158" t="str">
        <f t="shared" si="133"/>
        <v>项</v>
      </c>
      <c r="H1218" s="158">
        <f t="shared" si="135"/>
        <v>7</v>
      </c>
    </row>
    <row r="1219" ht="36" customHeight="true" spans="1:8">
      <c r="A1219" s="430">
        <v>2210302</v>
      </c>
      <c r="B1219" s="297" t="s">
        <v>1038</v>
      </c>
      <c r="C1219" s="431">
        <v>998</v>
      </c>
      <c r="D1219" s="431">
        <v>998</v>
      </c>
      <c r="E1219" s="307">
        <f>IF(C1219&gt;0,D1219/C1219-1,IF(C1219&lt;0,-(D1219/C1219-1),""))</f>
        <v>0</v>
      </c>
      <c r="F1219" s="279" t="str">
        <f t="shared" si="132"/>
        <v>是</v>
      </c>
      <c r="G1219" s="158" t="str">
        <f t="shared" si="133"/>
        <v>项</v>
      </c>
      <c r="H1219" s="158">
        <f t="shared" si="135"/>
        <v>7</v>
      </c>
    </row>
    <row r="1220" ht="36" customHeight="true" spans="1:8">
      <c r="A1220" s="430">
        <v>2210399</v>
      </c>
      <c r="B1220" s="297" t="s">
        <v>1039</v>
      </c>
      <c r="C1220" s="431">
        <v>0</v>
      </c>
      <c r="D1220" s="431">
        <v>0</v>
      </c>
      <c r="E1220" s="307" t="str">
        <f>IF(C1220&gt;0,D1220/C1220-1,IF(C1220&lt;0,-(D1220/C1220-1),""))</f>
        <v/>
      </c>
      <c r="F1220" s="279" t="str">
        <f t="shared" ref="F1220:F1283" si="138">IF(LEN(A1220)=3,"是",IF(B1220&lt;&gt;"",IF(SUM(C1220:D1220)&lt;&gt;0,"是","否"),"是"))</f>
        <v>否</v>
      </c>
      <c r="G1220" s="158" t="str">
        <f t="shared" ref="G1220:G1283" si="139">IF(LEN(A1220)=3,"类",IF(LEN(A1220)=5,"款","项"))</f>
        <v>项</v>
      </c>
      <c r="H1220" s="158">
        <f t="shared" si="135"/>
        <v>7</v>
      </c>
    </row>
    <row r="1221" ht="36" customHeight="true" spans="1:8">
      <c r="A1221" s="435" t="s">
        <v>1040</v>
      </c>
      <c r="B1221" s="442" t="s">
        <v>254</v>
      </c>
      <c r="C1221" s="429" t="s">
        <v>108</v>
      </c>
      <c r="D1221" s="429">
        <v>0</v>
      </c>
      <c r="E1221" s="348" t="str">
        <f>IFERROR(D1221/C1221-1,"")</f>
        <v/>
      </c>
      <c r="F1221" s="279" t="str">
        <f t="shared" si="138"/>
        <v>否</v>
      </c>
      <c r="G1221" s="158" t="str">
        <f t="shared" si="139"/>
        <v>项</v>
      </c>
      <c r="H1221" s="158">
        <f t="shared" ref="H1221:H1284" si="140">LEN(A1221)</f>
        <v>4</v>
      </c>
    </row>
    <row r="1222" ht="36" customHeight="true" spans="1:8">
      <c r="A1222" s="428">
        <v>222</v>
      </c>
      <c r="B1222" s="295" t="s">
        <v>90</v>
      </c>
      <c r="C1222" s="429">
        <v>3055</v>
      </c>
      <c r="D1222" s="429">
        <v>3909</v>
      </c>
      <c r="E1222" s="348">
        <f>IFERROR(D1222/C1222-1,"")</f>
        <v>0.28</v>
      </c>
      <c r="F1222" s="279" t="str">
        <f t="shared" si="138"/>
        <v>是</v>
      </c>
      <c r="G1222" s="158" t="str">
        <f t="shared" si="139"/>
        <v>类</v>
      </c>
      <c r="H1222" s="158">
        <f t="shared" si="140"/>
        <v>3</v>
      </c>
    </row>
    <row r="1223" ht="36" customHeight="true" spans="1:8">
      <c r="A1223" s="428">
        <v>22201</v>
      </c>
      <c r="B1223" s="295" t="s">
        <v>1041</v>
      </c>
      <c r="C1223" s="429">
        <v>3016</v>
      </c>
      <c r="D1223" s="429">
        <v>3868</v>
      </c>
      <c r="E1223" s="348">
        <f>IFERROR(D1223/C1223-1,"")</f>
        <v>0.282</v>
      </c>
      <c r="F1223" s="279" t="str">
        <f t="shared" si="138"/>
        <v>是</v>
      </c>
      <c r="G1223" s="158" t="str">
        <f t="shared" si="139"/>
        <v>款</v>
      </c>
      <c r="H1223" s="158">
        <f t="shared" si="140"/>
        <v>5</v>
      </c>
    </row>
    <row r="1224" ht="36" customHeight="true" spans="1:8">
      <c r="A1224" s="430">
        <v>2220101</v>
      </c>
      <c r="B1224" s="297" t="s">
        <v>114</v>
      </c>
      <c r="C1224" s="431">
        <v>0</v>
      </c>
      <c r="D1224" s="431">
        <v>0</v>
      </c>
      <c r="E1224" s="307" t="str">
        <f t="shared" ref="E1224:E1240" si="141">IF(C1224&gt;0,D1224/C1224-1,IF(C1224&lt;0,-(D1224/C1224-1),""))</f>
        <v/>
      </c>
      <c r="F1224" s="279" t="str">
        <f t="shared" si="138"/>
        <v>否</v>
      </c>
      <c r="G1224" s="158" t="str">
        <f t="shared" si="139"/>
        <v>项</v>
      </c>
      <c r="H1224" s="158">
        <f t="shared" si="140"/>
        <v>7</v>
      </c>
    </row>
    <row r="1225" ht="36" customHeight="true" spans="1:8">
      <c r="A1225" s="430">
        <v>2220102</v>
      </c>
      <c r="B1225" s="297" t="s">
        <v>115</v>
      </c>
      <c r="C1225" s="431">
        <v>0</v>
      </c>
      <c r="D1225" s="431">
        <v>0</v>
      </c>
      <c r="E1225" s="307" t="str">
        <f t="shared" si="141"/>
        <v/>
      </c>
      <c r="F1225" s="279" t="str">
        <f t="shared" si="138"/>
        <v>否</v>
      </c>
      <c r="G1225" s="158" t="str">
        <f t="shared" si="139"/>
        <v>项</v>
      </c>
      <c r="H1225" s="158">
        <f t="shared" si="140"/>
        <v>7</v>
      </c>
    </row>
    <row r="1226" ht="36" customHeight="true" spans="1:8">
      <c r="A1226" s="430">
        <v>2220103</v>
      </c>
      <c r="B1226" s="297" t="s">
        <v>116</v>
      </c>
      <c r="C1226" s="431">
        <v>0</v>
      </c>
      <c r="D1226" s="431">
        <v>0</v>
      </c>
      <c r="E1226" s="307" t="str">
        <f t="shared" si="141"/>
        <v/>
      </c>
      <c r="F1226" s="279" t="str">
        <f t="shared" si="138"/>
        <v>否</v>
      </c>
      <c r="G1226" s="158" t="str">
        <f t="shared" si="139"/>
        <v>项</v>
      </c>
      <c r="H1226" s="158">
        <f t="shared" si="140"/>
        <v>7</v>
      </c>
    </row>
    <row r="1227" ht="36" customHeight="true" spans="1:8">
      <c r="A1227" s="430">
        <v>2220104</v>
      </c>
      <c r="B1227" s="297" t="s">
        <v>1042</v>
      </c>
      <c r="C1227" s="431">
        <v>0</v>
      </c>
      <c r="D1227" s="431">
        <v>0</v>
      </c>
      <c r="E1227" s="307" t="str">
        <f t="shared" si="141"/>
        <v/>
      </c>
      <c r="F1227" s="279" t="str">
        <f t="shared" si="138"/>
        <v>否</v>
      </c>
      <c r="G1227" s="158" t="str">
        <f t="shared" si="139"/>
        <v>项</v>
      </c>
      <c r="H1227" s="158">
        <f t="shared" si="140"/>
        <v>7</v>
      </c>
    </row>
    <row r="1228" ht="36" customHeight="true" spans="1:8">
      <c r="A1228" s="430">
        <v>2220105</v>
      </c>
      <c r="B1228" s="297" t="s">
        <v>1043</v>
      </c>
      <c r="C1228" s="431">
        <v>0</v>
      </c>
      <c r="D1228" s="431">
        <v>0</v>
      </c>
      <c r="E1228" s="307" t="str">
        <f t="shared" si="141"/>
        <v/>
      </c>
      <c r="F1228" s="279" t="str">
        <f t="shared" si="138"/>
        <v>否</v>
      </c>
      <c r="G1228" s="158" t="str">
        <f t="shared" si="139"/>
        <v>项</v>
      </c>
      <c r="H1228" s="158">
        <f t="shared" si="140"/>
        <v>7</v>
      </c>
    </row>
    <row r="1229" ht="36" customHeight="true" spans="1:8">
      <c r="A1229" s="430">
        <v>2220106</v>
      </c>
      <c r="B1229" s="297" t="s">
        <v>1044</v>
      </c>
      <c r="C1229" s="431">
        <v>0</v>
      </c>
      <c r="D1229" s="431">
        <v>18</v>
      </c>
      <c r="E1229" s="307" t="str">
        <f t="shared" si="141"/>
        <v/>
      </c>
      <c r="F1229" s="279" t="str">
        <f t="shared" si="138"/>
        <v>是</v>
      </c>
      <c r="G1229" s="158" t="str">
        <f t="shared" si="139"/>
        <v>项</v>
      </c>
      <c r="H1229" s="158">
        <f t="shared" si="140"/>
        <v>7</v>
      </c>
    </row>
    <row r="1230" ht="36" customHeight="true" spans="1:8">
      <c r="A1230" s="430">
        <v>2220107</v>
      </c>
      <c r="B1230" s="297" t="s">
        <v>1045</v>
      </c>
      <c r="C1230" s="431">
        <v>0</v>
      </c>
      <c r="D1230" s="431">
        <v>0</v>
      </c>
      <c r="E1230" s="307" t="str">
        <f t="shared" si="141"/>
        <v/>
      </c>
      <c r="F1230" s="279" t="str">
        <f t="shared" si="138"/>
        <v>否</v>
      </c>
      <c r="G1230" s="158" t="str">
        <f t="shared" si="139"/>
        <v>项</v>
      </c>
      <c r="H1230" s="158">
        <f t="shared" si="140"/>
        <v>7</v>
      </c>
    </row>
    <row r="1231" ht="36" customHeight="true" spans="1:8">
      <c r="A1231" s="430">
        <v>2220112</v>
      </c>
      <c r="B1231" s="297" t="s">
        <v>1046</v>
      </c>
      <c r="C1231" s="431">
        <v>240</v>
      </c>
      <c r="D1231" s="431">
        <v>240</v>
      </c>
      <c r="E1231" s="307">
        <f t="shared" si="141"/>
        <v>0</v>
      </c>
      <c r="F1231" s="279" t="str">
        <f t="shared" si="138"/>
        <v>是</v>
      </c>
      <c r="G1231" s="158" t="str">
        <f t="shared" si="139"/>
        <v>项</v>
      </c>
      <c r="H1231" s="158">
        <f t="shared" si="140"/>
        <v>7</v>
      </c>
    </row>
    <row r="1232" ht="36" customHeight="true" spans="1:8">
      <c r="A1232" s="430">
        <v>2220113</v>
      </c>
      <c r="B1232" s="297" t="s">
        <v>1047</v>
      </c>
      <c r="C1232" s="431">
        <v>0</v>
      </c>
      <c r="D1232" s="431">
        <v>0</v>
      </c>
      <c r="E1232" s="307" t="str">
        <f t="shared" si="141"/>
        <v/>
      </c>
      <c r="F1232" s="279" t="str">
        <f t="shared" si="138"/>
        <v>否</v>
      </c>
      <c r="G1232" s="158" t="str">
        <f t="shared" si="139"/>
        <v>项</v>
      </c>
      <c r="H1232" s="158">
        <f t="shared" si="140"/>
        <v>7</v>
      </c>
    </row>
    <row r="1233" ht="36" customHeight="true" spans="1:8">
      <c r="A1233" s="430">
        <v>2220114</v>
      </c>
      <c r="B1233" s="297" t="s">
        <v>1048</v>
      </c>
      <c r="C1233" s="431">
        <v>0</v>
      </c>
      <c r="D1233" s="431">
        <v>0</v>
      </c>
      <c r="E1233" s="307" t="str">
        <f t="shared" si="141"/>
        <v/>
      </c>
      <c r="F1233" s="279" t="str">
        <f t="shared" si="138"/>
        <v>否</v>
      </c>
      <c r="G1233" s="158" t="str">
        <f t="shared" si="139"/>
        <v>项</v>
      </c>
      <c r="H1233" s="158">
        <f t="shared" si="140"/>
        <v>7</v>
      </c>
    </row>
    <row r="1234" ht="36" customHeight="true" spans="1:8">
      <c r="A1234" s="430">
        <v>2220115</v>
      </c>
      <c r="B1234" s="297" t="s">
        <v>1049</v>
      </c>
      <c r="C1234" s="431">
        <v>2304</v>
      </c>
      <c r="D1234" s="431">
        <v>3414</v>
      </c>
      <c r="E1234" s="307">
        <f t="shared" si="141"/>
        <v>0.482</v>
      </c>
      <c r="F1234" s="279" t="str">
        <f t="shared" si="138"/>
        <v>是</v>
      </c>
      <c r="G1234" s="158" t="str">
        <f t="shared" si="139"/>
        <v>项</v>
      </c>
      <c r="H1234" s="158">
        <f t="shared" si="140"/>
        <v>7</v>
      </c>
    </row>
    <row r="1235" ht="36" customHeight="true" spans="1:8">
      <c r="A1235" s="430">
        <v>2220118</v>
      </c>
      <c r="B1235" s="297" t="s">
        <v>1050</v>
      </c>
      <c r="C1235" s="431">
        <v>0</v>
      </c>
      <c r="D1235" s="431">
        <v>0</v>
      </c>
      <c r="E1235" s="307" t="str">
        <f t="shared" si="141"/>
        <v/>
      </c>
      <c r="F1235" s="279" t="str">
        <f t="shared" si="138"/>
        <v>否</v>
      </c>
      <c r="G1235" s="158" t="str">
        <f t="shared" si="139"/>
        <v>项</v>
      </c>
      <c r="H1235" s="158">
        <f t="shared" si="140"/>
        <v>7</v>
      </c>
    </row>
    <row r="1236" ht="36" customHeight="true" spans="1:8">
      <c r="A1236" s="433">
        <v>2220119</v>
      </c>
      <c r="B1236" s="448" t="s">
        <v>1051</v>
      </c>
      <c r="C1236" s="431">
        <v>0</v>
      </c>
      <c r="D1236" s="431">
        <v>0</v>
      </c>
      <c r="E1236" s="307" t="str">
        <f t="shared" si="141"/>
        <v/>
      </c>
      <c r="F1236" s="279" t="str">
        <f t="shared" si="138"/>
        <v>否</v>
      </c>
      <c r="G1236" s="158" t="str">
        <f t="shared" si="139"/>
        <v>项</v>
      </c>
      <c r="H1236" s="158">
        <f t="shared" si="140"/>
        <v>7</v>
      </c>
    </row>
    <row r="1237" ht="36" customHeight="true" spans="1:8">
      <c r="A1237" s="433">
        <v>2220120</v>
      </c>
      <c r="B1237" s="448" t="s">
        <v>1052</v>
      </c>
      <c r="C1237" s="431">
        <v>0</v>
      </c>
      <c r="D1237" s="431">
        <v>0</v>
      </c>
      <c r="E1237" s="307" t="str">
        <f t="shared" si="141"/>
        <v/>
      </c>
      <c r="F1237" s="279" t="str">
        <f t="shared" si="138"/>
        <v>否</v>
      </c>
      <c r="G1237" s="158" t="str">
        <f t="shared" si="139"/>
        <v>项</v>
      </c>
      <c r="H1237" s="158">
        <f t="shared" si="140"/>
        <v>7</v>
      </c>
    </row>
    <row r="1238" ht="36" customHeight="true" spans="1:8">
      <c r="A1238" s="433">
        <v>2220121</v>
      </c>
      <c r="B1238" s="448" t="s">
        <v>1053</v>
      </c>
      <c r="C1238" s="431">
        <v>0</v>
      </c>
      <c r="D1238" s="431">
        <v>0</v>
      </c>
      <c r="E1238" s="307" t="str">
        <f t="shared" si="141"/>
        <v/>
      </c>
      <c r="F1238" s="279" t="str">
        <f t="shared" si="138"/>
        <v>否</v>
      </c>
      <c r="G1238" s="158" t="str">
        <f t="shared" si="139"/>
        <v>项</v>
      </c>
      <c r="H1238" s="158">
        <f t="shared" si="140"/>
        <v>7</v>
      </c>
    </row>
    <row r="1239" ht="36" customHeight="true" spans="1:8">
      <c r="A1239" s="430">
        <v>2220150</v>
      </c>
      <c r="B1239" s="297" t="s">
        <v>123</v>
      </c>
      <c r="C1239" s="431">
        <v>103</v>
      </c>
      <c r="D1239" s="431">
        <v>131</v>
      </c>
      <c r="E1239" s="307">
        <f t="shared" si="141"/>
        <v>0.272</v>
      </c>
      <c r="F1239" s="279" t="str">
        <f t="shared" si="138"/>
        <v>是</v>
      </c>
      <c r="G1239" s="158" t="str">
        <f t="shared" si="139"/>
        <v>项</v>
      </c>
      <c r="H1239" s="158">
        <f t="shared" si="140"/>
        <v>7</v>
      </c>
    </row>
    <row r="1240" ht="36" customHeight="true" spans="1:8">
      <c r="A1240" s="430">
        <v>2220199</v>
      </c>
      <c r="B1240" s="297" t="s">
        <v>1054</v>
      </c>
      <c r="C1240" s="431">
        <v>369</v>
      </c>
      <c r="D1240" s="431">
        <v>65</v>
      </c>
      <c r="E1240" s="307">
        <f t="shared" si="141"/>
        <v>-0.824</v>
      </c>
      <c r="F1240" s="279" t="str">
        <f t="shared" si="138"/>
        <v>是</v>
      </c>
      <c r="G1240" s="158" t="str">
        <f t="shared" si="139"/>
        <v>项</v>
      </c>
      <c r="H1240" s="158">
        <f t="shared" si="140"/>
        <v>7</v>
      </c>
    </row>
    <row r="1241" ht="36" customHeight="true" spans="1:8">
      <c r="A1241" s="428">
        <v>22202</v>
      </c>
      <c r="B1241" s="295" t="s">
        <v>1055</v>
      </c>
      <c r="C1241" s="429">
        <v>0</v>
      </c>
      <c r="D1241" s="429">
        <v>0</v>
      </c>
      <c r="E1241" s="348" t="str">
        <f>IFERROR(D1241/C1241-1,"")</f>
        <v/>
      </c>
      <c r="F1241" s="279" t="str">
        <f t="shared" si="138"/>
        <v>否</v>
      </c>
      <c r="G1241" s="158" t="str">
        <f t="shared" si="139"/>
        <v>款</v>
      </c>
      <c r="H1241" s="158">
        <f t="shared" si="140"/>
        <v>5</v>
      </c>
    </row>
    <row r="1242" ht="36" customHeight="true" spans="1:8">
      <c r="A1242" s="430">
        <v>2220201</v>
      </c>
      <c r="B1242" s="297" t="s">
        <v>114</v>
      </c>
      <c r="C1242" s="431">
        <v>0</v>
      </c>
      <c r="D1242" s="431">
        <v>0</v>
      </c>
      <c r="E1242" s="307" t="str">
        <f t="shared" ref="E1242:E1254" si="142">IF(C1242&gt;0,D1242/C1242-1,IF(C1242&lt;0,-(D1242/C1242-1),""))</f>
        <v/>
      </c>
      <c r="F1242" s="279" t="str">
        <f t="shared" si="138"/>
        <v>否</v>
      </c>
      <c r="G1242" s="158" t="str">
        <f t="shared" si="139"/>
        <v>项</v>
      </c>
      <c r="H1242" s="158">
        <f t="shared" si="140"/>
        <v>7</v>
      </c>
    </row>
    <row r="1243" ht="36" customHeight="true" spans="1:8">
      <c r="A1243" s="430">
        <v>2220202</v>
      </c>
      <c r="B1243" s="297" t="s">
        <v>115</v>
      </c>
      <c r="C1243" s="431">
        <v>0</v>
      </c>
      <c r="D1243" s="431">
        <v>0</v>
      </c>
      <c r="E1243" s="307" t="str">
        <f t="shared" si="142"/>
        <v/>
      </c>
      <c r="F1243" s="279" t="str">
        <f t="shared" si="138"/>
        <v>否</v>
      </c>
      <c r="G1243" s="158" t="str">
        <f t="shared" si="139"/>
        <v>项</v>
      </c>
      <c r="H1243" s="158">
        <f t="shared" si="140"/>
        <v>7</v>
      </c>
    </row>
    <row r="1244" ht="36" customHeight="true" spans="1:8">
      <c r="A1244" s="430">
        <v>2220203</v>
      </c>
      <c r="B1244" s="297" t="s">
        <v>116</v>
      </c>
      <c r="C1244" s="431">
        <v>0</v>
      </c>
      <c r="D1244" s="431">
        <v>0</v>
      </c>
      <c r="E1244" s="307" t="str">
        <f t="shared" si="142"/>
        <v/>
      </c>
      <c r="F1244" s="279" t="str">
        <f t="shared" si="138"/>
        <v>否</v>
      </c>
      <c r="G1244" s="158" t="str">
        <f t="shared" si="139"/>
        <v>项</v>
      </c>
      <c r="H1244" s="158">
        <f t="shared" si="140"/>
        <v>7</v>
      </c>
    </row>
    <row r="1245" ht="36" customHeight="true" spans="1:8">
      <c r="A1245" s="430">
        <v>2220204</v>
      </c>
      <c r="B1245" s="297" t="s">
        <v>1056</v>
      </c>
      <c r="C1245" s="431">
        <v>0</v>
      </c>
      <c r="D1245" s="431">
        <v>0</v>
      </c>
      <c r="E1245" s="307" t="str">
        <f t="shared" si="142"/>
        <v/>
      </c>
      <c r="F1245" s="279" t="str">
        <f t="shared" si="138"/>
        <v>否</v>
      </c>
      <c r="G1245" s="158" t="str">
        <f t="shared" si="139"/>
        <v>项</v>
      </c>
      <c r="H1245" s="158">
        <f t="shared" si="140"/>
        <v>7</v>
      </c>
    </row>
    <row r="1246" ht="36" customHeight="true" spans="1:8">
      <c r="A1246" s="430">
        <v>2220205</v>
      </c>
      <c r="B1246" s="297" t="s">
        <v>1057</v>
      </c>
      <c r="C1246" s="431">
        <v>0</v>
      </c>
      <c r="D1246" s="431">
        <v>0</v>
      </c>
      <c r="E1246" s="307" t="str">
        <f t="shared" si="142"/>
        <v/>
      </c>
      <c r="F1246" s="279" t="str">
        <f t="shared" si="138"/>
        <v>否</v>
      </c>
      <c r="G1246" s="158" t="str">
        <f t="shared" si="139"/>
        <v>项</v>
      </c>
      <c r="H1246" s="158">
        <f t="shared" si="140"/>
        <v>7</v>
      </c>
    </row>
    <row r="1247" ht="36" customHeight="true" spans="1:8">
      <c r="A1247" s="430">
        <v>2220206</v>
      </c>
      <c r="B1247" s="297" t="s">
        <v>1058</v>
      </c>
      <c r="C1247" s="431">
        <v>0</v>
      </c>
      <c r="D1247" s="431">
        <v>0</v>
      </c>
      <c r="E1247" s="307" t="str">
        <f t="shared" si="142"/>
        <v/>
      </c>
      <c r="F1247" s="279" t="str">
        <f t="shared" si="138"/>
        <v>否</v>
      </c>
      <c r="G1247" s="158" t="str">
        <f t="shared" si="139"/>
        <v>项</v>
      </c>
      <c r="H1247" s="158">
        <f t="shared" si="140"/>
        <v>7</v>
      </c>
    </row>
    <row r="1248" ht="36" customHeight="true" spans="1:8">
      <c r="A1248" s="430">
        <v>2220207</v>
      </c>
      <c r="B1248" s="297" t="s">
        <v>1059</v>
      </c>
      <c r="C1248" s="431">
        <v>0</v>
      </c>
      <c r="D1248" s="431">
        <v>0</v>
      </c>
      <c r="E1248" s="307" t="str">
        <f t="shared" si="142"/>
        <v/>
      </c>
      <c r="F1248" s="279" t="str">
        <f t="shared" si="138"/>
        <v>否</v>
      </c>
      <c r="G1248" s="158" t="str">
        <f t="shared" si="139"/>
        <v>项</v>
      </c>
      <c r="H1248" s="158">
        <f t="shared" si="140"/>
        <v>7</v>
      </c>
    </row>
    <row r="1249" ht="36" customHeight="true" spans="1:8">
      <c r="A1249" s="430">
        <v>2220209</v>
      </c>
      <c r="B1249" s="297" t="s">
        <v>1060</v>
      </c>
      <c r="C1249" s="431">
        <v>0</v>
      </c>
      <c r="D1249" s="431">
        <v>0</v>
      </c>
      <c r="E1249" s="307" t="str">
        <f t="shared" si="142"/>
        <v/>
      </c>
      <c r="F1249" s="279" t="str">
        <f t="shared" si="138"/>
        <v>否</v>
      </c>
      <c r="G1249" s="158" t="str">
        <f t="shared" si="139"/>
        <v>项</v>
      </c>
      <c r="H1249" s="158">
        <f t="shared" si="140"/>
        <v>7</v>
      </c>
    </row>
    <row r="1250" ht="36" customHeight="true" spans="1:8">
      <c r="A1250" s="430">
        <v>2220210</v>
      </c>
      <c r="B1250" s="297" t="s">
        <v>1061</v>
      </c>
      <c r="C1250" s="431">
        <v>0</v>
      </c>
      <c r="D1250" s="431">
        <v>0</v>
      </c>
      <c r="E1250" s="307" t="str">
        <f t="shared" si="142"/>
        <v/>
      </c>
      <c r="F1250" s="279" t="str">
        <f t="shared" si="138"/>
        <v>否</v>
      </c>
      <c r="G1250" s="158" t="str">
        <f t="shared" si="139"/>
        <v>项</v>
      </c>
      <c r="H1250" s="158">
        <f t="shared" si="140"/>
        <v>7</v>
      </c>
    </row>
    <row r="1251" ht="36" customHeight="true" spans="1:8">
      <c r="A1251" s="430">
        <v>2220211</v>
      </c>
      <c r="B1251" s="297" t="s">
        <v>1062</v>
      </c>
      <c r="C1251" s="431">
        <v>0</v>
      </c>
      <c r="D1251" s="431">
        <v>0</v>
      </c>
      <c r="E1251" s="307" t="str">
        <f t="shared" si="142"/>
        <v/>
      </c>
      <c r="F1251" s="279" t="str">
        <f t="shared" si="138"/>
        <v>否</v>
      </c>
      <c r="G1251" s="158" t="str">
        <f t="shared" si="139"/>
        <v>项</v>
      </c>
      <c r="H1251" s="158">
        <f t="shared" si="140"/>
        <v>7</v>
      </c>
    </row>
    <row r="1252" ht="36" customHeight="true" spans="1:8">
      <c r="A1252" s="430">
        <v>2220212</v>
      </c>
      <c r="B1252" s="297" t="s">
        <v>1063</v>
      </c>
      <c r="C1252" s="431">
        <v>0</v>
      </c>
      <c r="D1252" s="431">
        <v>0</v>
      </c>
      <c r="E1252" s="307" t="str">
        <f t="shared" si="142"/>
        <v/>
      </c>
      <c r="F1252" s="279" t="str">
        <f t="shared" si="138"/>
        <v>否</v>
      </c>
      <c r="G1252" s="158" t="str">
        <f t="shared" si="139"/>
        <v>项</v>
      </c>
      <c r="H1252" s="158">
        <f t="shared" si="140"/>
        <v>7</v>
      </c>
    </row>
    <row r="1253" ht="36" customHeight="true" spans="1:8">
      <c r="A1253" s="430">
        <v>2220250</v>
      </c>
      <c r="B1253" s="297" t="s">
        <v>123</v>
      </c>
      <c r="C1253" s="431">
        <v>0</v>
      </c>
      <c r="D1253" s="431">
        <v>0</v>
      </c>
      <c r="E1253" s="307" t="str">
        <f t="shared" si="142"/>
        <v/>
      </c>
      <c r="F1253" s="279" t="str">
        <f t="shared" si="138"/>
        <v>否</v>
      </c>
      <c r="G1253" s="158" t="str">
        <f t="shared" si="139"/>
        <v>项</v>
      </c>
      <c r="H1253" s="158">
        <f t="shared" si="140"/>
        <v>7</v>
      </c>
    </row>
    <row r="1254" ht="36" customHeight="true" spans="1:8">
      <c r="A1254" s="430">
        <v>2220299</v>
      </c>
      <c r="B1254" s="297" t="s">
        <v>1064</v>
      </c>
      <c r="C1254" s="431">
        <v>0</v>
      </c>
      <c r="D1254" s="431">
        <v>0</v>
      </c>
      <c r="E1254" s="307" t="str">
        <f t="shared" si="142"/>
        <v/>
      </c>
      <c r="F1254" s="279" t="str">
        <f t="shared" si="138"/>
        <v>否</v>
      </c>
      <c r="G1254" s="158" t="str">
        <f t="shared" si="139"/>
        <v>项</v>
      </c>
      <c r="H1254" s="158">
        <f t="shared" si="140"/>
        <v>7</v>
      </c>
    </row>
    <row r="1255" ht="36" customHeight="true" spans="1:8">
      <c r="A1255" s="428">
        <v>22203</v>
      </c>
      <c r="B1255" s="295" t="s">
        <v>1065</v>
      </c>
      <c r="C1255" s="429">
        <v>0</v>
      </c>
      <c r="D1255" s="429">
        <v>0</v>
      </c>
      <c r="E1255" s="348" t="str">
        <f>IFERROR(D1255/C1255-1,"")</f>
        <v/>
      </c>
      <c r="F1255" s="279" t="str">
        <f t="shared" si="138"/>
        <v>否</v>
      </c>
      <c r="G1255" s="158" t="str">
        <f t="shared" si="139"/>
        <v>款</v>
      </c>
      <c r="H1255" s="158">
        <f t="shared" si="140"/>
        <v>5</v>
      </c>
    </row>
    <row r="1256" ht="36" customHeight="true" spans="1:8">
      <c r="A1256" s="430">
        <v>2220301</v>
      </c>
      <c r="B1256" s="297" t="s">
        <v>1066</v>
      </c>
      <c r="C1256" s="431">
        <v>0</v>
      </c>
      <c r="D1256" s="431">
        <v>0</v>
      </c>
      <c r="E1256" s="307" t="str">
        <f>IF(C1256&gt;0,D1256/C1256-1,IF(C1256&lt;0,-(D1256/C1256-1),""))</f>
        <v/>
      </c>
      <c r="F1256" s="279" t="str">
        <f t="shared" si="138"/>
        <v>否</v>
      </c>
      <c r="G1256" s="158" t="str">
        <f t="shared" si="139"/>
        <v>项</v>
      </c>
      <c r="H1256" s="158">
        <f t="shared" si="140"/>
        <v>7</v>
      </c>
    </row>
    <row r="1257" ht="36" customHeight="true" spans="1:8">
      <c r="A1257" s="430">
        <v>2220303</v>
      </c>
      <c r="B1257" s="297" t="s">
        <v>1067</v>
      </c>
      <c r="C1257" s="431">
        <v>0</v>
      </c>
      <c r="D1257" s="431">
        <v>0</v>
      </c>
      <c r="E1257" s="307" t="str">
        <f>IF(C1257&gt;0,D1257/C1257-1,IF(C1257&lt;0,-(D1257/C1257-1),""))</f>
        <v/>
      </c>
      <c r="F1257" s="279" t="str">
        <f t="shared" si="138"/>
        <v>否</v>
      </c>
      <c r="G1257" s="158" t="str">
        <f t="shared" si="139"/>
        <v>项</v>
      </c>
      <c r="H1257" s="158">
        <f t="shared" si="140"/>
        <v>7</v>
      </c>
    </row>
    <row r="1258" ht="36" customHeight="true" spans="1:8">
      <c r="A1258" s="430">
        <v>2220304</v>
      </c>
      <c r="B1258" s="297" t="s">
        <v>1068</v>
      </c>
      <c r="C1258" s="431">
        <v>0</v>
      </c>
      <c r="D1258" s="431">
        <v>0</v>
      </c>
      <c r="E1258" s="307" t="str">
        <f>IF(C1258&gt;0,D1258/C1258-1,IF(C1258&lt;0,-(D1258/C1258-1),""))</f>
        <v/>
      </c>
      <c r="F1258" s="279" t="str">
        <f t="shared" si="138"/>
        <v>否</v>
      </c>
      <c r="G1258" s="158" t="str">
        <f t="shared" si="139"/>
        <v>项</v>
      </c>
      <c r="H1258" s="158">
        <f t="shared" si="140"/>
        <v>7</v>
      </c>
    </row>
    <row r="1259" ht="36" customHeight="true" spans="1:8">
      <c r="A1259" s="433">
        <v>2220305</v>
      </c>
      <c r="B1259" s="448" t="s">
        <v>1069</v>
      </c>
      <c r="C1259" s="431">
        <v>0</v>
      </c>
      <c r="D1259" s="431">
        <v>0</v>
      </c>
      <c r="E1259" s="307" t="str">
        <f>IF(C1259&gt;0,D1259/C1259-1,IF(C1259&lt;0,-(D1259/C1259-1),""))</f>
        <v/>
      </c>
      <c r="F1259" s="279" t="str">
        <f t="shared" si="138"/>
        <v>否</v>
      </c>
      <c r="G1259" s="158" t="str">
        <f t="shared" si="139"/>
        <v>项</v>
      </c>
      <c r="H1259" s="158">
        <f t="shared" si="140"/>
        <v>7</v>
      </c>
    </row>
    <row r="1260" ht="36" customHeight="true" spans="1:8">
      <c r="A1260" s="430">
        <v>2220399</v>
      </c>
      <c r="B1260" s="297" t="s">
        <v>1070</v>
      </c>
      <c r="C1260" s="431">
        <v>0</v>
      </c>
      <c r="D1260" s="431">
        <v>0</v>
      </c>
      <c r="E1260" s="307" t="str">
        <f>IF(C1260&gt;0,D1260/C1260-1,IF(C1260&lt;0,-(D1260/C1260-1),""))</f>
        <v/>
      </c>
      <c r="F1260" s="279" t="str">
        <f t="shared" si="138"/>
        <v>否</v>
      </c>
      <c r="G1260" s="158" t="str">
        <f t="shared" si="139"/>
        <v>项</v>
      </c>
      <c r="H1260" s="158">
        <f t="shared" si="140"/>
        <v>7</v>
      </c>
    </row>
    <row r="1261" ht="36" customHeight="true" spans="1:8">
      <c r="A1261" s="428">
        <v>22204</v>
      </c>
      <c r="B1261" s="295" t="s">
        <v>1071</v>
      </c>
      <c r="C1261" s="429">
        <v>0</v>
      </c>
      <c r="D1261" s="429">
        <v>0</v>
      </c>
      <c r="E1261" s="348" t="str">
        <f>IFERROR(D1261/C1261-1,"")</f>
        <v/>
      </c>
      <c r="F1261" s="279" t="str">
        <f t="shared" si="138"/>
        <v>否</v>
      </c>
      <c r="G1261" s="158" t="str">
        <f t="shared" si="139"/>
        <v>款</v>
      </c>
      <c r="H1261" s="158">
        <f t="shared" si="140"/>
        <v>5</v>
      </c>
    </row>
    <row r="1262" ht="36" customHeight="true" spans="1:8">
      <c r="A1262" s="430">
        <v>2220401</v>
      </c>
      <c r="B1262" s="297" t="s">
        <v>1072</v>
      </c>
      <c r="C1262" s="431">
        <v>0</v>
      </c>
      <c r="D1262" s="431">
        <v>0</v>
      </c>
      <c r="E1262" s="307" t="str">
        <f>IF(C1262&gt;0,D1262/C1262-1,IF(C1262&lt;0,-(D1262/C1262-1),""))</f>
        <v/>
      </c>
      <c r="F1262" s="279" t="str">
        <f t="shared" si="138"/>
        <v>否</v>
      </c>
      <c r="G1262" s="158" t="str">
        <f t="shared" si="139"/>
        <v>项</v>
      </c>
      <c r="H1262" s="158">
        <f t="shared" si="140"/>
        <v>7</v>
      </c>
    </row>
    <row r="1263" ht="36" customHeight="true" spans="1:8">
      <c r="A1263" s="430">
        <v>2220402</v>
      </c>
      <c r="B1263" s="297" t="s">
        <v>1073</v>
      </c>
      <c r="C1263" s="431">
        <v>0</v>
      </c>
      <c r="D1263" s="431">
        <v>0</v>
      </c>
      <c r="E1263" s="307" t="str">
        <f>IF(C1263&gt;0,D1263/C1263-1,IF(C1263&lt;0,-(D1263/C1263-1),""))</f>
        <v/>
      </c>
      <c r="F1263" s="279" t="str">
        <f t="shared" si="138"/>
        <v>否</v>
      </c>
      <c r="G1263" s="158" t="str">
        <f t="shared" si="139"/>
        <v>项</v>
      </c>
      <c r="H1263" s="158">
        <f t="shared" si="140"/>
        <v>7</v>
      </c>
    </row>
    <row r="1264" ht="36" customHeight="true" spans="1:8">
      <c r="A1264" s="430">
        <v>2220403</v>
      </c>
      <c r="B1264" s="297" t="s">
        <v>1074</v>
      </c>
      <c r="C1264" s="431">
        <v>0</v>
      </c>
      <c r="D1264" s="431">
        <v>0</v>
      </c>
      <c r="E1264" s="307" t="str">
        <f>IF(C1264&gt;0,D1264/C1264-1,IF(C1264&lt;0,-(D1264/C1264-1),""))</f>
        <v/>
      </c>
      <c r="F1264" s="279" t="str">
        <f t="shared" si="138"/>
        <v>否</v>
      </c>
      <c r="G1264" s="158" t="str">
        <f t="shared" si="139"/>
        <v>项</v>
      </c>
      <c r="H1264" s="158">
        <f t="shared" si="140"/>
        <v>7</v>
      </c>
    </row>
    <row r="1265" ht="36" customHeight="true" spans="1:8">
      <c r="A1265" s="430">
        <v>2220404</v>
      </c>
      <c r="B1265" s="297" t="s">
        <v>1075</v>
      </c>
      <c r="C1265" s="431">
        <v>0</v>
      </c>
      <c r="D1265" s="431">
        <v>0</v>
      </c>
      <c r="E1265" s="307" t="str">
        <f>IF(C1265&gt;0,D1265/C1265-1,IF(C1265&lt;0,-(D1265/C1265-1),""))</f>
        <v/>
      </c>
      <c r="F1265" s="279" t="str">
        <f t="shared" si="138"/>
        <v>否</v>
      </c>
      <c r="G1265" s="158" t="str">
        <f t="shared" si="139"/>
        <v>项</v>
      </c>
      <c r="H1265" s="158">
        <f t="shared" si="140"/>
        <v>7</v>
      </c>
    </row>
    <row r="1266" ht="36" customHeight="true" spans="1:8">
      <c r="A1266" s="430">
        <v>2220499</v>
      </c>
      <c r="B1266" s="297" t="s">
        <v>1076</v>
      </c>
      <c r="C1266" s="431">
        <v>0</v>
      </c>
      <c r="D1266" s="431">
        <v>0</v>
      </c>
      <c r="E1266" s="307" t="str">
        <f>IF(C1266&gt;0,D1266/C1266-1,IF(C1266&lt;0,-(D1266/C1266-1),""))</f>
        <v/>
      </c>
      <c r="F1266" s="279" t="str">
        <f t="shared" si="138"/>
        <v>否</v>
      </c>
      <c r="G1266" s="158" t="str">
        <f t="shared" si="139"/>
        <v>项</v>
      </c>
      <c r="H1266" s="158">
        <f t="shared" si="140"/>
        <v>7</v>
      </c>
    </row>
    <row r="1267" ht="36" customHeight="true" spans="1:8">
      <c r="A1267" s="428">
        <v>22205</v>
      </c>
      <c r="B1267" s="295" t="s">
        <v>1077</v>
      </c>
      <c r="C1267" s="429">
        <v>39</v>
      </c>
      <c r="D1267" s="429">
        <v>41</v>
      </c>
      <c r="E1267" s="348">
        <f>IFERROR(D1267/C1267-1,"")</f>
        <v>0.051</v>
      </c>
      <c r="F1267" s="279" t="str">
        <f t="shared" si="138"/>
        <v>是</v>
      </c>
      <c r="G1267" s="158" t="str">
        <f t="shared" si="139"/>
        <v>款</v>
      </c>
      <c r="H1267" s="158">
        <f t="shared" si="140"/>
        <v>5</v>
      </c>
    </row>
    <row r="1268" ht="36" customHeight="true" spans="1:8">
      <c r="A1268" s="430">
        <v>2220501</v>
      </c>
      <c r="B1268" s="297" t="s">
        <v>1078</v>
      </c>
      <c r="C1268" s="431">
        <v>0</v>
      </c>
      <c r="D1268" s="431">
        <v>0</v>
      </c>
      <c r="E1268" s="307" t="str">
        <f t="shared" ref="E1268:E1279" si="143">IF(C1268&gt;0,D1268/C1268-1,IF(C1268&lt;0,-(D1268/C1268-1),""))</f>
        <v/>
      </c>
      <c r="F1268" s="279" t="str">
        <f t="shared" si="138"/>
        <v>否</v>
      </c>
      <c r="G1268" s="158" t="str">
        <f t="shared" si="139"/>
        <v>项</v>
      </c>
      <c r="H1268" s="158">
        <f t="shared" si="140"/>
        <v>7</v>
      </c>
    </row>
    <row r="1269" ht="36" customHeight="true" spans="1:8">
      <c r="A1269" s="430">
        <v>2220502</v>
      </c>
      <c r="B1269" s="297" t="s">
        <v>1079</v>
      </c>
      <c r="C1269" s="431">
        <v>0</v>
      </c>
      <c r="D1269" s="431">
        <v>0</v>
      </c>
      <c r="E1269" s="307" t="str">
        <f t="shared" si="143"/>
        <v/>
      </c>
      <c r="F1269" s="279" t="str">
        <f t="shared" si="138"/>
        <v>否</v>
      </c>
      <c r="G1269" s="158" t="str">
        <f t="shared" si="139"/>
        <v>项</v>
      </c>
      <c r="H1269" s="158">
        <f t="shared" si="140"/>
        <v>7</v>
      </c>
    </row>
    <row r="1270" ht="36" customHeight="true" spans="1:8">
      <c r="A1270" s="430">
        <v>2220503</v>
      </c>
      <c r="B1270" s="297" t="s">
        <v>1080</v>
      </c>
      <c r="C1270" s="431">
        <v>39</v>
      </c>
      <c r="D1270" s="431">
        <v>0</v>
      </c>
      <c r="E1270" s="307">
        <f t="shared" si="143"/>
        <v>-1</v>
      </c>
      <c r="F1270" s="279" t="str">
        <f t="shared" si="138"/>
        <v>是</v>
      </c>
      <c r="G1270" s="158" t="str">
        <f t="shared" si="139"/>
        <v>项</v>
      </c>
      <c r="H1270" s="158">
        <f t="shared" si="140"/>
        <v>7</v>
      </c>
    </row>
    <row r="1271" ht="36" customHeight="true" spans="1:8">
      <c r="A1271" s="430">
        <v>2220504</v>
      </c>
      <c r="B1271" s="297" t="s">
        <v>1081</v>
      </c>
      <c r="C1271" s="431">
        <v>0</v>
      </c>
      <c r="D1271" s="431">
        <v>0</v>
      </c>
      <c r="E1271" s="307" t="str">
        <f t="shared" si="143"/>
        <v/>
      </c>
      <c r="F1271" s="279" t="str">
        <f t="shared" si="138"/>
        <v>否</v>
      </c>
      <c r="G1271" s="158" t="str">
        <f t="shared" si="139"/>
        <v>项</v>
      </c>
      <c r="H1271" s="158">
        <f t="shared" si="140"/>
        <v>7</v>
      </c>
    </row>
    <row r="1272" ht="36" customHeight="true" spans="1:8">
      <c r="A1272" s="430">
        <v>2220505</v>
      </c>
      <c r="B1272" s="297" t="s">
        <v>1082</v>
      </c>
      <c r="C1272" s="431">
        <v>0</v>
      </c>
      <c r="D1272" s="431">
        <v>0</v>
      </c>
      <c r="E1272" s="307" t="str">
        <f t="shared" si="143"/>
        <v/>
      </c>
      <c r="F1272" s="279" t="str">
        <f t="shared" si="138"/>
        <v>否</v>
      </c>
      <c r="G1272" s="158" t="str">
        <f t="shared" si="139"/>
        <v>项</v>
      </c>
      <c r="H1272" s="158">
        <f t="shared" si="140"/>
        <v>7</v>
      </c>
    </row>
    <row r="1273" ht="36" customHeight="true" spans="1:8">
      <c r="A1273" s="430">
        <v>2220506</v>
      </c>
      <c r="B1273" s="297" t="s">
        <v>1083</v>
      </c>
      <c r="C1273" s="431">
        <v>0</v>
      </c>
      <c r="D1273" s="431">
        <v>0</v>
      </c>
      <c r="E1273" s="307" t="str">
        <f t="shared" si="143"/>
        <v/>
      </c>
      <c r="F1273" s="279" t="str">
        <f t="shared" si="138"/>
        <v>否</v>
      </c>
      <c r="G1273" s="158" t="str">
        <f t="shared" si="139"/>
        <v>项</v>
      </c>
      <c r="H1273" s="158">
        <f t="shared" si="140"/>
        <v>7</v>
      </c>
    </row>
    <row r="1274" ht="36" customHeight="true" spans="1:8">
      <c r="A1274" s="430">
        <v>2220507</v>
      </c>
      <c r="B1274" s="297" t="s">
        <v>1084</v>
      </c>
      <c r="C1274" s="431">
        <v>0</v>
      </c>
      <c r="D1274" s="431">
        <v>0</v>
      </c>
      <c r="E1274" s="307" t="str">
        <f t="shared" si="143"/>
        <v/>
      </c>
      <c r="F1274" s="279" t="str">
        <f t="shared" si="138"/>
        <v>否</v>
      </c>
      <c r="G1274" s="158" t="str">
        <f t="shared" si="139"/>
        <v>项</v>
      </c>
      <c r="H1274" s="158">
        <f t="shared" si="140"/>
        <v>7</v>
      </c>
    </row>
    <row r="1275" ht="36" customHeight="true" spans="1:8">
      <c r="A1275" s="430">
        <v>2220508</v>
      </c>
      <c r="B1275" s="297" t="s">
        <v>1085</v>
      </c>
      <c r="C1275" s="431">
        <v>0</v>
      </c>
      <c r="D1275" s="431">
        <v>0</v>
      </c>
      <c r="E1275" s="307" t="str">
        <f t="shared" si="143"/>
        <v/>
      </c>
      <c r="F1275" s="279" t="str">
        <f t="shared" si="138"/>
        <v>否</v>
      </c>
      <c r="G1275" s="158" t="str">
        <f t="shared" si="139"/>
        <v>项</v>
      </c>
      <c r="H1275" s="158">
        <f t="shared" si="140"/>
        <v>7</v>
      </c>
    </row>
    <row r="1276" ht="36" customHeight="true" spans="1:8">
      <c r="A1276" s="430">
        <v>2220509</v>
      </c>
      <c r="B1276" s="297" t="s">
        <v>1086</v>
      </c>
      <c r="C1276" s="431">
        <v>0</v>
      </c>
      <c r="D1276" s="431">
        <v>0</v>
      </c>
      <c r="E1276" s="307" t="str">
        <f t="shared" si="143"/>
        <v/>
      </c>
      <c r="F1276" s="279" t="str">
        <f t="shared" si="138"/>
        <v>否</v>
      </c>
      <c r="G1276" s="158" t="str">
        <f t="shared" si="139"/>
        <v>项</v>
      </c>
      <c r="H1276" s="158">
        <f t="shared" si="140"/>
        <v>7</v>
      </c>
    </row>
    <row r="1277" ht="36" customHeight="true" spans="1:8">
      <c r="A1277" s="430">
        <v>2220510</v>
      </c>
      <c r="B1277" s="297" t="s">
        <v>1087</v>
      </c>
      <c r="C1277" s="431">
        <v>0</v>
      </c>
      <c r="D1277" s="431">
        <v>0</v>
      </c>
      <c r="E1277" s="307" t="str">
        <f t="shared" si="143"/>
        <v/>
      </c>
      <c r="F1277" s="279" t="str">
        <f t="shared" si="138"/>
        <v>否</v>
      </c>
      <c r="G1277" s="158" t="str">
        <f t="shared" si="139"/>
        <v>项</v>
      </c>
      <c r="H1277" s="158">
        <f t="shared" si="140"/>
        <v>7</v>
      </c>
    </row>
    <row r="1278" ht="36" customHeight="true" spans="1:8">
      <c r="A1278" s="297">
        <v>2220511</v>
      </c>
      <c r="B1278" s="297" t="s">
        <v>1088</v>
      </c>
      <c r="C1278" s="431">
        <v>0</v>
      </c>
      <c r="D1278" s="431">
        <v>0</v>
      </c>
      <c r="E1278" s="307" t="str">
        <f t="shared" si="143"/>
        <v/>
      </c>
      <c r="F1278" s="279" t="str">
        <f t="shared" si="138"/>
        <v>否</v>
      </c>
      <c r="G1278" s="158" t="str">
        <f t="shared" si="139"/>
        <v>项</v>
      </c>
      <c r="H1278" s="158">
        <f t="shared" si="140"/>
        <v>7</v>
      </c>
    </row>
    <row r="1279" ht="36" customHeight="true" spans="1:8">
      <c r="A1279" s="430">
        <v>2220599</v>
      </c>
      <c r="B1279" s="297" t="s">
        <v>1089</v>
      </c>
      <c r="C1279" s="431">
        <v>0</v>
      </c>
      <c r="D1279" s="431">
        <v>41</v>
      </c>
      <c r="E1279" s="307" t="str">
        <f t="shared" si="143"/>
        <v/>
      </c>
      <c r="F1279" s="279" t="str">
        <f t="shared" si="138"/>
        <v>是</v>
      </c>
      <c r="G1279" s="158" t="str">
        <f t="shared" si="139"/>
        <v>项</v>
      </c>
      <c r="H1279" s="158">
        <f t="shared" si="140"/>
        <v>7</v>
      </c>
    </row>
    <row r="1280" ht="36" customHeight="true" spans="1:8">
      <c r="A1280" s="445" t="s">
        <v>1090</v>
      </c>
      <c r="B1280" s="436" t="s">
        <v>254</v>
      </c>
      <c r="C1280" s="429" t="s">
        <v>108</v>
      </c>
      <c r="D1280" s="429">
        <v>0</v>
      </c>
      <c r="E1280" s="348" t="str">
        <f>IFERROR(D1280/C1280-1,"")</f>
        <v/>
      </c>
      <c r="F1280" s="279" t="str">
        <f t="shared" si="138"/>
        <v>否</v>
      </c>
      <c r="G1280" s="158" t="str">
        <f t="shared" si="139"/>
        <v>项</v>
      </c>
      <c r="H1280" s="158">
        <f t="shared" si="140"/>
        <v>4</v>
      </c>
    </row>
    <row r="1281" ht="36" customHeight="true" spans="1:8">
      <c r="A1281" s="428">
        <v>224</v>
      </c>
      <c r="B1281" s="295" t="s">
        <v>91</v>
      </c>
      <c r="C1281" s="429">
        <v>3577</v>
      </c>
      <c r="D1281" s="429">
        <v>8566</v>
      </c>
      <c r="E1281" s="348">
        <f>IFERROR(D1281/C1281-1,"")</f>
        <v>1.395</v>
      </c>
      <c r="F1281" s="279" t="str">
        <f t="shared" si="138"/>
        <v>是</v>
      </c>
      <c r="G1281" s="158" t="str">
        <f t="shared" si="139"/>
        <v>类</v>
      </c>
      <c r="H1281" s="158">
        <f t="shared" si="140"/>
        <v>3</v>
      </c>
    </row>
    <row r="1282" ht="36" customHeight="true" spans="1:8">
      <c r="A1282" s="428">
        <v>22401</v>
      </c>
      <c r="B1282" s="295" t="s">
        <v>1091</v>
      </c>
      <c r="C1282" s="429">
        <v>1535</v>
      </c>
      <c r="D1282" s="429">
        <v>1581</v>
      </c>
      <c r="E1282" s="348">
        <f>IFERROR(D1282/C1282-1,"")</f>
        <v>0.03</v>
      </c>
      <c r="F1282" s="279" t="str">
        <f t="shared" si="138"/>
        <v>是</v>
      </c>
      <c r="G1282" s="158" t="str">
        <f t="shared" si="139"/>
        <v>款</v>
      </c>
      <c r="H1282" s="158">
        <f t="shared" si="140"/>
        <v>5</v>
      </c>
    </row>
    <row r="1283" ht="36" customHeight="true" spans="1:8">
      <c r="A1283" s="430">
        <v>2240101</v>
      </c>
      <c r="B1283" s="297" t="s">
        <v>114</v>
      </c>
      <c r="C1283" s="431">
        <v>1238</v>
      </c>
      <c r="D1283" s="431">
        <v>842</v>
      </c>
      <c r="E1283" s="307">
        <f t="shared" ref="E1283:E1293" si="144">IF(C1283&gt;0,D1283/C1283-1,IF(C1283&lt;0,-(D1283/C1283-1),""))</f>
        <v>-0.32</v>
      </c>
      <c r="F1283" s="279" t="str">
        <f t="shared" si="138"/>
        <v>是</v>
      </c>
      <c r="G1283" s="158" t="str">
        <f t="shared" si="139"/>
        <v>项</v>
      </c>
      <c r="H1283" s="158">
        <f t="shared" si="140"/>
        <v>7</v>
      </c>
    </row>
    <row r="1284" ht="36" customHeight="true" spans="1:8">
      <c r="A1284" s="430">
        <v>2240102</v>
      </c>
      <c r="B1284" s="297" t="s">
        <v>115</v>
      </c>
      <c r="C1284" s="431">
        <v>0</v>
      </c>
      <c r="D1284" s="431">
        <v>10</v>
      </c>
      <c r="E1284" s="307" t="str">
        <f t="shared" si="144"/>
        <v/>
      </c>
      <c r="F1284" s="279" t="str">
        <f t="shared" ref="F1284:F1347" si="145">IF(LEN(A1284)=3,"是",IF(B1284&lt;&gt;"",IF(SUM(C1284:D1284)&lt;&gt;0,"是","否"),"是"))</f>
        <v>是</v>
      </c>
      <c r="G1284" s="158" t="str">
        <f t="shared" ref="G1284:G1347" si="146">IF(LEN(A1284)=3,"类",IF(LEN(A1284)=5,"款","项"))</f>
        <v>项</v>
      </c>
      <c r="H1284" s="158">
        <f t="shared" si="140"/>
        <v>7</v>
      </c>
    </row>
    <row r="1285" ht="36" customHeight="true" spans="1:8">
      <c r="A1285" s="430">
        <v>2240103</v>
      </c>
      <c r="B1285" s="297" t="s">
        <v>116</v>
      </c>
      <c r="C1285" s="431">
        <v>0</v>
      </c>
      <c r="D1285" s="431">
        <v>0</v>
      </c>
      <c r="E1285" s="307" t="str">
        <f t="shared" si="144"/>
        <v/>
      </c>
      <c r="F1285" s="279" t="str">
        <f t="shared" si="145"/>
        <v>否</v>
      </c>
      <c r="G1285" s="158" t="str">
        <f t="shared" si="146"/>
        <v>项</v>
      </c>
      <c r="H1285" s="158">
        <f t="shared" ref="H1285:H1348" si="147">LEN(A1285)</f>
        <v>7</v>
      </c>
    </row>
    <row r="1286" ht="36" customHeight="true" spans="1:8">
      <c r="A1286" s="430">
        <v>2240104</v>
      </c>
      <c r="B1286" s="297" t="s">
        <v>1092</v>
      </c>
      <c r="C1286" s="431">
        <v>0</v>
      </c>
      <c r="D1286" s="431">
        <v>188</v>
      </c>
      <c r="E1286" s="307" t="str">
        <f t="shared" si="144"/>
        <v/>
      </c>
      <c r="F1286" s="279" t="str">
        <f t="shared" si="145"/>
        <v>是</v>
      </c>
      <c r="G1286" s="158" t="str">
        <f t="shared" si="146"/>
        <v>项</v>
      </c>
      <c r="H1286" s="158">
        <f t="shared" si="147"/>
        <v>7</v>
      </c>
    </row>
    <row r="1287" ht="36" customHeight="true" spans="1:8">
      <c r="A1287" s="430">
        <v>2240105</v>
      </c>
      <c r="B1287" s="297" t="s">
        <v>1093</v>
      </c>
      <c r="C1287" s="431">
        <v>0</v>
      </c>
      <c r="D1287" s="431">
        <v>0</v>
      </c>
      <c r="E1287" s="307" t="str">
        <f t="shared" si="144"/>
        <v/>
      </c>
      <c r="F1287" s="279" t="str">
        <f t="shared" si="145"/>
        <v>否</v>
      </c>
      <c r="G1287" s="158" t="str">
        <f t="shared" si="146"/>
        <v>项</v>
      </c>
      <c r="H1287" s="158">
        <f t="shared" si="147"/>
        <v>7</v>
      </c>
    </row>
    <row r="1288" ht="36" customHeight="true" spans="1:8">
      <c r="A1288" s="430">
        <v>2240106</v>
      </c>
      <c r="B1288" s="297" t="s">
        <v>1094</v>
      </c>
      <c r="C1288" s="431">
        <v>34</v>
      </c>
      <c r="D1288" s="431">
        <v>83</v>
      </c>
      <c r="E1288" s="307">
        <f t="shared" si="144"/>
        <v>1.441</v>
      </c>
      <c r="F1288" s="279" t="str">
        <f t="shared" si="145"/>
        <v>是</v>
      </c>
      <c r="G1288" s="158" t="str">
        <f t="shared" si="146"/>
        <v>项</v>
      </c>
      <c r="H1288" s="158">
        <f t="shared" si="147"/>
        <v>7</v>
      </c>
    </row>
    <row r="1289" ht="36" customHeight="true" spans="1:8">
      <c r="A1289" s="430">
        <v>2240107</v>
      </c>
      <c r="B1289" s="297" t="s">
        <v>1095</v>
      </c>
      <c r="C1289" s="431">
        <v>0</v>
      </c>
      <c r="D1289" s="431">
        <v>0</v>
      </c>
      <c r="E1289" s="307" t="str">
        <f t="shared" si="144"/>
        <v/>
      </c>
      <c r="F1289" s="279" t="str">
        <f t="shared" si="145"/>
        <v>否</v>
      </c>
      <c r="G1289" s="158" t="str">
        <f t="shared" si="146"/>
        <v>项</v>
      </c>
      <c r="H1289" s="158">
        <f t="shared" si="147"/>
        <v>7</v>
      </c>
    </row>
    <row r="1290" ht="36" customHeight="true" spans="1:8">
      <c r="A1290" s="430">
        <v>2240108</v>
      </c>
      <c r="B1290" s="297" t="s">
        <v>1096</v>
      </c>
      <c r="C1290" s="431">
        <v>0</v>
      </c>
      <c r="D1290" s="431">
        <v>63</v>
      </c>
      <c r="E1290" s="307" t="str">
        <f t="shared" si="144"/>
        <v/>
      </c>
      <c r="F1290" s="279" t="str">
        <f t="shared" si="145"/>
        <v>是</v>
      </c>
      <c r="G1290" s="158" t="str">
        <f t="shared" si="146"/>
        <v>项</v>
      </c>
      <c r="H1290" s="158">
        <f t="shared" si="147"/>
        <v>7</v>
      </c>
    </row>
    <row r="1291" ht="36" customHeight="true" spans="1:8">
      <c r="A1291" s="430">
        <v>2240109</v>
      </c>
      <c r="B1291" s="297" t="s">
        <v>1097</v>
      </c>
      <c r="C1291" s="431">
        <v>99</v>
      </c>
      <c r="D1291" s="431">
        <v>103</v>
      </c>
      <c r="E1291" s="307">
        <f t="shared" si="144"/>
        <v>0.04</v>
      </c>
      <c r="F1291" s="279" t="str">
        <f t="shared" si="145"/>
        <v>是</v>
      </c>
      <c r="G1291" s="158" t="str">
        <f t="shared" si="146"/>
        <v>项</v>
      </c>
      <c r="H1291" s="158">
        <f t="shared" si="147"/>
        <v>7</v>
      </c>
    </row>
    <row r="1292" ht="36" customHeight="true" spans="1:8">
      <c r="A1292" s="430">
        <v>2240150</v>
      </c>
      <c r="B1292" s="297" t="s">
        <v>123</v>
      </c>
      <c r="C1292" s="431">
        <v>164</v>
      </c>
      <c r="D1292" s="431">
        <v>292</v>
      </c>
      <c r="E1292" s="307">
        <f t="shared" si="144"/>
        <v>0.78</v>
      </c>
      <c r="F1292" s="279" t="str">
        <f t="shared" si="145"/>
        <v>是</v>
      </c>
      <c r="G1292" s="158" t="str">
        <f t="shared" si="146"/>
        <v>项</v>
      </c>
      <c r="H1292" s="158">
        <f t="shared" si="147"/>
        <v>7</v>
      </c>
    </row>
    <row r="1293" ht="36" customHeight="true" spans="1:8">
      <c r="A1293" s="430">
        <v>2240199</v>
      </c>
      <c r="B1293" s="297" t="s">
        <v>1098</v>
      </c>
      <c r="C1293" s="431">
        <v>0</v>
      </c>
      <c r="D1293" s="431">
        <v>0</v>
      </c>
      <c r="E1293" s="307" t="str">
        <f t="shared" si="144"/>
        <v/>
      </c>
      <c r="F1293" s="279" t="str">
        <f t="shared" si="145"/>
        <v>否</v>
      </c>
      <c r="G1293" s="158" t="str">
        <f t="shared" si="146"/>
        <v>项</v>
      </c>
      <c r="H1293" s="158">
        <f t="shared" si="147"/>
        <v>7</v>
      </c>
    </row>
    <row r="1294" ht="36" customHeight="true" spans="1:8">
      <c r="A1294" s="428">
        <v>22402</v>
      </c>
      <c r="B1294" s="295" t="s">
        <v>1099</v>
      </c>
      <c r="C1294" s="429">
        <v>1157</v>
      </c>
      <c r="D1294" s="429">
        <v>3941</v>
      </c>
      <c r="E1294" s="348">
        <f>IFERROR(D1294/C1294-1,"")</f>
        <v>2.406</v>
      </c>
      <c r="F1294" s="279" t="str">
        <f t="shared" si="145"/>
        <v>是</v>
      </c>
      <c r="G1294" s="158" t="str">
        <f t="shared" si="146"/>
        <v>款</v>
      </c>
      <c r="H1294" s="158">
        <f t="shared" si="147"/>
        <v>5</v>
      </c>
    </row>
    <row r="1295" ht="36" customHeight="true" spans="1:8">
      <c r="A1295" s="430">
        <v>2240201</v>
      </c>
      <c r="B1295" s="297" t="s">
        <v>114</v>
      </c>
      <c r="C1295" s="431">
        <v>1157</v>
      </c>
      <c r="D1295" s="431">
        <v>3381</v>
      </c>
      <c r="E1295" s="307">
        <f>IF(C1295&gt;0,D1295/C1295-1,IF(C1295&lt;0,-(D1295/C1295-1),""))</f>
        <v>1.922</v>
      </c>
      <c r="F1295" s="279" t="str">
        <f t="shared" si="145"/>
        <v>是</v>
      </c>
      <c r="G1295" s="158" t="str">
        <f t="shared" si="146"/>
        <v>项</v>
      </c>
      <c r="H1295" s="158">
        <f t="shared" si="147"/>
        <v>7</v>
      </c>
    </row>
    <row r="1296" ht="36" customHeight="true" spans="1:8">
      <c r="A1296" s="430">
        <v>2240202</v>
      </c>
      <c r="B1296" s="297" t="s">
        <v>115</v>
      </c>
      <c r="C1296" s="431">
        <v>0</v>
      </c>
      <c r="D1296" s="431">
        <v>0</v>
      </c>
      <c r="E1296" s="307" t="str">
        <f>IF(C1296&gt;0,D1296/C1296-1,IF(C1296&lt;0,-(D1296/C1296-1),""))</f>
        <v/>
      </c>
      <c r="F1296" s="279" t="str">
        <f t="shared" si="145"/>
        <v>否</v>
      </c>
      <c r="G1296" s="158" t="str">
        <f t="shared" si="146"/>
        <v>项</v>
      </c>
      <c r="H1296" s="158">
        <f t="shared" si="147"/>
        <v>7</v>
      </c>
    </row>
    <row r="1297" ht="36" customHeight="true" spans="1:8">
      <c r="A1297" s="430">
        <v>2240203</v>
      </c>
      <c r="B1297" s="297" t="s">
        <v>116</v>
      </c>
      <c r="C1297" s="431">
        <v>0</v>
      </c>
      <c r="D1297" s="431">
        <v>0</v>
      </c>
      <c r="E1297" s="307" t="str">
        <f>IF(C1297&gt;0,D1297/C1297-1,IF(C1297&lt;0,-(D1297/C1297-1),""))</f>
        <v/>
      </c>
      <c r="F1297" s="279" t="str">
        <f t="shared" si="145"/>
        <v>否</v>
      </c>
      <c r="G1297" s="158" t="str">
        <f t="shared" si="146"/>
        <v>项</v>
      </c>
      <c r="H1297" s="158">
        <f t="shared" si="147"/>
        <v>7</v>
      </c>
    </row>
    <row r="1298" ht="36" customHeight="true" spans="1:8">
      <c r="A1298" s="430">
        <v>2240204</v>
      </c>
      <c r="B1298" s="297" t="s">
        <v>1100</v>
      </c>
      <c r="C1298" s="431">
        <v>0</v>
      </c>
      <c r="D1298" s="431">
        <v>560</v>
      </c>
      <c r="E1298" s="307" t="str">
        <f>IF(C1298&gt;0,D1298/C1298-1,IF(C1298&lt;0,-(D1298/C1298-1),""))</f>
        <v/>
      </c>
      <c r="F1298" s="279" t="str">
        <f t="shared" si="145"/>
        <v>是</v>
      </c>
      <c r="G1298" s="158" t="str">
        <f t="shared" si="146"/>
        <v>项</v>
      </c>
      <c r="H1298" s="158">
        <f t="shared" si="147"/>
        <v>7</v>
      </c>
    </row>
    <row r="1299" ht="36" customHeight="true" spans="1:8">
      <c r="A1299" s="430">
        <v>2240299</v>
      </c>
      <c r="B1299" s="297" t="s">
        <v>1101</v>
      </c>
      <c r="C1299" s="431">
        <v>0</v>
      </c>
      <c r="D1299" s="431">
        <v>0</v>
      </c>
      <c r="E1299" s="307" t="str">
        <f>IF(C1299&gt;0,D1299/C1299-1,IF(C1299&lt;0,-(D1299/C1299-1),""))</f>
        <v/>
      </c>
      <c r="F1299" s="279" t="str">
        <f t="shared" si="145"/>
        <v>否</v>
      </c>
      <c r="G1299" s="158" t="str">
        <f t="shared" si="146"/>
        <v>项</v>
      </c>
      <c r="H1299" s="158">
        <f t="shared" si="147"/>
        <v>7</v>
      </c>
    </row>
    <row r="1300" ht="36" customHeight="true" spans="1:8">
      <c r="A1300" s="428">
        <v>22403</v>
      </c>
      <c r="B1300" s="295" t="s">
        <v>1102</v>
      </c>
      <c r="C1300" s="429">
        <v>60</v>
      </c>
      <c r="D1300" s="429">
        <v>0</v>
      </c>
      <c r="E1300" s="348">
        <f>IFERROR(D1300/C1300-1,"")</f>
        <v>-1</v>
      </c>
      <c r="F1300" s="279" t="str">
        <f t="shared" si="145"/>
        <v>是</v>
      </c>
      <c r="G1300" s="158" t="str">
        <f t="shared" si="146"/>
        <v>款</v>
      </c>
      <c r="H1300" s="158">
        <f t="shared" si="147"/>
        <v>5</v>
      </c>
    </row>
    <row r="1301" ht="36" customHeight="true" spans="1:8">
      <c r="A1301" s="430">
        <v>2240301</v>
      </c>
      <c r="B1301" s="297" t="s">
        <v>114</v>
      </c>
      <c r="C1301" s="431">
        <v>0</v>
      </c>
      <c r="D1301" s="431">
        <v>0</v>
      </c>
      <c r="E1301" s="307" t="str">
        <f>IF(C1301&gt;0,D1301/C1301-1,IF(C1301&lt;0,-(D1301/C1301-1),""))</f>
        <v/>
      </c>
      <c r="F1301" s="279" t="str">
        <f t="shared" si="145"/>
        <v>否</v>
      </c>
      <c r="G1301" s="158" t="str">
        <f t="shared" si="146"/>
        <v>项</v>
      </c>
      <c r="H1301" s="158">
        <f t="shared" si="147"/>
        <v>7</v>
      </c>
    </row>
    <row r="1302" ht="36" customHeight="true" spans="1:8">
      <c r="A1302" s="430">
        <v>2240302</v>
      </c>
      <c r="B1302" s="297" t="s">
        <v>115</v>
      </c>
      <c r="C1302" s="431">
        <v>0</v>
      </c>
      <c r="D1302" s="431">
        <v>0</v>
      </c>
      <c r="E1302" s="307" t="str">
        <f>IF(C1302&gt;0,D1302/C1302-1,IF(C1302&lt;0,-(D1302/C1302-1),""))</f>
        <v/>
      </c>
      <c r="F1302" s="279" t="str">
        <f t="shared" si="145"/>
        <v>否</v>
      </c>
      <c r="G1302" s="158" t="str">
        <f t="shared" si="146"/>
        <v>项</v>
      </c>
      <c r="H1302" s="158">
        <f t="shared" si="147"/>
        <v>7</v>
      </c>
    </row>
    <row r="1303" ht="36" customHeight="true" spans="1:8">
      <c r="A1303" s="430">
        <v>2240303</v>
      </c>
      <c r="B1303" s="297" t="s">
        <v>116</v>
      </c>
      <c r="C1303" s="431">
        <v>0</v>
      </c>
      <c r="D1303" s="431">
        <v>0</v>
      </c>
      <c r="E1303" s="307" t="str">
        <f>IF(C1303&gt;0,D1303/C1303-1,IF(C1303&lt;0,-(D1303/C1303-1),""))</f>
        <v/>
      </c>
      <c r="F1303" s="279" t="str">
        <f t="shared" si="145"/>
        <v>否</v>
      </c>
      <c r="G1303" s="158" t="str">
        <f t="shared" si="146"/>
        <v>项</v>
      </c>
      <c r="H1303" s="158">
        <f t="shared" si="147"/>
        <v>7</v>
      </c>
    </row>
    <row r="1304" ht="36" customHeight="true" spans="1:8">
      <c r="A1304" s="430">
        <v>2240304</v>
      </c>
      <c r="B1304" s="297" t="s">
        <v>1103</v>
      </c>
      <c r="C1304" s="431">
        <v>60</v>
      </c>
      <c r="D1304" s="431">
        <v>0</v>
      </c>
      <c r="E1304" s="307">
        <f>IF(C1304&gt;0,D1304/C1304-1,IF(C1304&lt;0,-(D1304/C1304-1),""))</f>
        <v>-1</v>
      </c>
      <c r="F1304" s="279" t="str">
        <f t="shared" si="145"/>
        <v>是</v>
      </c>
      <c r="G1304" s="158" t="str">
        <f t="shared" si="146"/>
        <v>项</v>
      </c>
      <c r="H1304" s="158">
        <f t="shared" si="147"/>
        <v>7</v>
      </c>
    </row>
    <row r="1305" ht="36" customHeight="true" spans="1:8">
      <c r="A1305" s="430">
        <v>2240399</v>
      </c>
      <c r="B1305" s="297" t="s">
        <v>1104</v>
      </c>
      <c r="C1305" s="431">
        <v>0</v>
      </c>
      <c r="D1305" s="431">
        <v>0</v>
      </c>
      <c r="E1305" s="307" t="str">
        <f>IF(C1305&gt;0,D1305/C1305-1,IF(C1305&lt;0,-(D1305/C1305-1),""))</f>
        <v/>
      </c>
      <c r="F1305" s="279" t="str">
        <f t="shared" si="145"/>
        <v>否</v>
      </c>
      <c r="G1305" s="158" t="str">
        <f t="shared" si="146"/>
        <v>项</v>
      </c>
      <c r="H1305" s="158">
        <f t="shared" si="147"/>
        <v>7</v>
      </c>
    </row>
    <row r="1306" ht="36" customHeight="true" spans="1:8">
      <c r="A1306" s="428">
        <v>22404</v>
      </c>
      <c r="B1306" s="295" t="s">
        <v>1105</v>
      </c>
      <c r="C1306" s="429">
        <v>0</v>
      </c>
      <c r="D1306" s="429">
        <v>0</v>
      </c>
      <c r="E1306" s="348" t="str">
        <f>IFERROR(D1306/C1306-1,"")</f>
        <v/>
      </c>
      <c r="F1306" s="279" t="str">
        <f t="shared" si="145"/>
        <v>否</v>
      </c>
      <c r="G1306" s="158" t="str">
        <f t="shared" si="146"/>
        <v>款</v>
      </c>
      <c r="H1306" s="158">
        <f t="shared" si="147"/>
        <v>5</v>
      </c>
    </row>
    <row r="1307" ht="36" customHeight="true" spans="1:8">
      <c r="A1307" s="430">
        <v>2240401</v>
      </c>
      <c r="B1307" s="297" t="s">
        <v>114</v>
      </c>
      <c r="C1307" s="431">
        <v>0</v>
      </c>
      <c r="D1307" s="431">
        <v>0</v>
      </c>
      <c r="E1307" s="307" t="str">
        <f t="shared" ref="E1307:E1313" si="148">IF(C1307&gt;0,D1307/C1307-1,IF(C1307&lt;0,-(D1307/C1307-1),""))</f>
        <v/>
      </c>
      <c r="F1307" s="279" t="str">
        <f t="shared" si="145"/>
        <v>否</v>
      </c>
      <c r="G1307" s="158" t="str">
        <f t="shared" si="146"/>
        <v>项</v>
      </c>
      <c r="H1307" s="158">
        <f t="shared" si="147"/>
        <v>7</v>
      </c>
    </row>
    <row r="1308" ht="36" customHeight="true" spans="1:8">
      <c r="A1308" s="430">
        <v>2240402</v>
      </c>
      <c r="B1308" s="297" t="s">
        <v>115</v>
      </c>
      <c r="C1308" s="431">
        <v>0</v>
      </c>
      <c r="D1308" s="431">
        <v>0</v>
      </c>
      <c r="E1308" s="307" t="str">
        <f t="shared" si="148"/>
        <v/>
      </c>
      <c r="F1308" s="279" t="str">
        <f t="shared" si="145"/>
        <v>否</v>
      </c>
      <c r="G1308" s="158" t="str">
        <f t="shared" si="146"/>
        <v>项</v>
      </c>
      <c r="H1308" s="158">
        <f t="shared" si="147"/>
        <v>7</v>
      </c>
    </row>
    <row r="1309" ht="36" customHeight="true" spans="1:8">
      <c r="A1309" s="430">
        <v>2240403</v>
      </c>
      <c r="B1309" s="297" t="s">
        <v>116</v>
      </c>
      <c r="C1309" s="431">
        <v>0</v>
      </c>
      <c r="D1309" s="431">
        <v>0</v>
      </c>
      <c r="E1309" s="307" t="str">
        <f t="shared" si="148"/>
        <v/>
      </c>
      <c r="F1309" s="279" t="str">
        <f t="shared" si="145"/>
        <v>否</v>
      </c>
      <c r="G1309" s="158" t="str">
        <f t="shared" si="146"/>
        <v>项</v>
      </c>
      <c r="H1309" s="158">
        <f t="shared" si="147"/>
        <v>7</v>
      </c>
    </row>
    <row r="1310" ht="36" customHeight="true" spans="1:8">
      <c r="A1310" s="430">
        <v>2240404</v>
      </c>
      <c r="B1310" s="297" t="s">
        <v>1106</v>
      </c>
      <c r="C1310" s="431">
        <v>0</v>
      </c>
      <c r="D1310" s="431">
        <v>0</v>
      </c>
      <c r="E1310" s="307" t="str">
        <f t="shared" si="148"/>
        <v/>
      </c>
      <c r="F1310" s="279" t="str">
        <f t="shared" si="145"/>
        <v>否</v>
      </c>
      <c r="G1310" s="158" t="str">
        <f t="shared" si="146"/>
        <v>项</v>
      </c>
      <c r="H1310" s="158">
        <f t="shared" si="147"/>
        <v>7</v>
      </c>
    </row>
    <row r="1311" ht="36" customHeight="true" spans="1:8">
      <c r="A1311" s="430">
        <v>2240405</v>
      </c>
      <c r="B1311" s="297" t="s">
        <v>1107</v>
      </c>
      <c r="C1311" s="431">
        <v>0</v>
      </c>
      <c r="D1311" s="431">
        <v>0</v>
      </c>
      <c r="E1311" s="307" t="str">
        <f t="shared" si="148"/>
        <v/>
      </c>
      <c r="F1311" s="279" t="str">
        <f t="shared" si="145"/>
        <v>否</v>
      </c>
      <c r="G1311" s="158" t="str">
        <f t="shared" si="146"/>
        <v>项</v>
      </c>
      <c r="H1311" s="158">
        <f t="shared" si="147"/>
        <v>7</v>
      </c>
    </row>
    <row r="1312" ht="36" customHeight="true" spans="1:8">
      <c r="A1312" s="430">
        <v>2240450</v>
      </c>
      <c r="B1312" s="297" t="s">
        <v>123</v>
      </c>
      <c r="C1312" s="431">
        <v>0</v>
      </c>
      <c r="D1312" s="431">
        <v>0</v>
      </c>
      <c r="E1312" s="307" t="str">
        <f t="shared" si="148"/>
        <v/>
      </c>
      <c r="F1312" s="279" t="str">
        <f t="shared" si="145"/>
        <v>否</v>
      </c>
      <c r="G1312" s="158" t="str">
        <f t="shared" si="146"/>
        <v>项</v>
      </c>
      <c r="H1312" s="158">
        <f t="shared" si="147"/>
        <v>7</v>
      </c>
    </row>
    <row r="1313" ht="36" customHeight="true" spans="1:8">
      <c r="A1313" s="430">
        <v>2240499</v>
      </c>
      <c r="B1313" s="297" t="s">
        <v>1108</v>
      </c>
      <c r="C1313" s="431">
        <v>0</v>
      </c>
      <c r="D1313" s="431">
        <v>0</v>
      </c>
      <c r="E1313" s="307" t="str">
        <f t="shared" si="148"/>
        <v/>
      </c>
      <c r="F1313" s="279" t="str">
        <f t="shared" si="145"/>
        <v>否</v>
      </c>
      <c r="G1313" s="158" t="str">
        <f t="shared" si="146"/>
        <v>项</v>
      </c>
      <c r="H1313" s="158">
        <f t="shared" si="147"/>
        <v>7</v>
      </c>
    </row>
    <row r="1314" ht="36" customHeight="true" spans="1:8">
      <c r="A1314" s="428">
        <v>22405</v>
      </c>
      <c r="B1314" s="295" t="s">
        <v>1109</v>
      </c>
      <c r="C1314" s="429">
        <v>782</v>
      </c>
      <c r="D1314" s="429">
        <v>917</v>
      </c>
      <c r="E1314" s="348">
        <f>IFERROR(D1314/C1314-1,"")</f>
        <v>0.173</v>
      </c>
      <c r="F1314" s="279" t="str">
        <f t="shared" si="145"/>
        <v>是</v>
      </c>
      <c r="G1314" s="158" t="str">
        <f t="shared" si="146"/>
        <v>款</v>
      </c>
      <c r="H1314" s="158">
        <f t="shared" si="147"/>
        <v>5</v>
      </c>
    </row>
    <row r="1315" ht="36" customHeight="true" spans="1:8">
      <c r="A1315" s="430">
        <v>2240501</v>
      </c>
      <c r="B1315" s="297" t="s">
        <v>114</v>
      </c>
      <c r="C1315" s="431">
        <v>346</v>
      </c>
      <c r="D1315" s="431">
        <v>345</v>
      </c>
      <c r="E1315" s="307">
        <f t="shared" ref="E1315:E1326" si="149">IF(C1315&gt;0,D1315/C1315-1,IF(C1315&lt;0,-(D1315/C1315-1),""))</f>
        <v>-0.003</v>
      </c>
      <c r="F1315" s="279" t="str">
        <f t="shared" si="145"/>
        <v>是</v>
      </c>
      <c r="G1315" s="158" t="str">
        <f t="shared" si="146"/>
        <v>项</v>
      </c>
      <c r="H1315" s="158">
        <f t="shared" si="147"/>
        <v>7</v>
      </c>
    </row>
    <row r="1316" ht="36" customHeight="true" spans="1:8">
      <c r="A1316" s="430">
        <v>2240502</v>
      </c>
      <c r="B1316" s="297" t="s">
        <v>115</v>
      </c>
      <c r="C1316" s="431">
        <v>0</v>
      </c>
      <c r="D1316" s="431">
        <v>0</v>
      </c>
      <c r="E1316" s="307" t="str">
        <f t="shared" si="149"/>
        <v/>
      </c>
      <c r="F1316" s="279" t="str">
        <f t="shared" si="145"/>
        <v>否</v>
      </c>
      <c r="G1316" s="158" t="str">
        <f t="shared" si="146"/>
        <v>项</v>
      </c>
      <c r="H1316" s="158">
        <f t="shared" si="147"/>
        <v>7</v>
      </c>
    </row>
    <row r="1317" ht="36" customHeight="true" spans="1:8">
      <c r="A1317" s="430">
        <v>2240503</v>
      </c>
      <c r="B1317" s="297" t="s">
        <v>116</v>
      </c>
      <c r="C1317" s="431">
        <v>0</v>
      </c>
      <c r="D1317" s="431">
        <v>0</v>
      </c>
      <c r="E1317" s="307" t="str">
        <f t="shared" si="149"/>
        <v/>
      </c>
      <c r="F1317" s="279" t="str">
        <f t="shared" si="145"/>
        <v>否</v>
      </c>
      <c r="G1317" s="158" t="str">
        <f t="shared" si="146"/>
        <v>项</v>
      </c>
      <c r="H1317" s="158">
        <f t="shared" si="147"/>
        <v>7</v>
      </c>
    </row>
    <row r="1318" ht="36" customHeight="true" spans="1:8">
      <c r="A1318" s="430">
        <v>2240504</v>
      </c>
      <c r="B1318" s="297" t="s">
        <v>1110</v>
      </c>
      <c r="C1318" s="431">
        <v>0</v>
      </c>
      <c r="D1318" s="431">
        <v>0</v>
      </c>
      <c r="E1318" s="307" t="str">
        <f t="shared" si="149"/>
        <v/>
      </c>
      <c r="F1318" s="279" t="str">
        <f t="shared" si="145"/>
        <v>否</v>
      </c>
      <c r="G1318" s="158" t="str">
        <f t="shared" si="146"/>
        <v>项</v>
      </c>
      <c r="H1318" s="158">
        <f t="shared" si="147"/>
        <v>7</v>
      </c>
    </row>
    <row r="1319" ht="36" customHeight="true" spans="1:8">
      <c r="A1319" s="430">
        <v>2240505</v>
      </c>
      <c r="B1319" s="297" t="s">
        <v>1111</v>
      </c>
      <c r="C1319" s="431">
        <v>212</v>
      </c>
      <c r="D1319" s="431">
        <v>239</v>
      </c>
      <c r="E1319" s="307">
        <f t="shared" si="149"/>
        <v>0.127</v>
      </c>
      <c r="F1319" s="279" t="str">
        <f t="shared" si="145"/>
        <v>是</v>
      </c>
      <c r="G1319" s="158" t="str">
        <f t="shared" si="146"/>
        <v>项</v>
      </c>
      <c r="H1319" s="158">
        <f t="shared" si="147"/>
        <v>7</v>
      </c>
    </row>
    <row r="1320" ht="36" customHeight="true" spans="1:8">
      <c r="A1320" s="430">
        <v>2240506</v>
      </c>
      <c r="B1320" s="297" t="s">
        <v>1112</v>
      </c>
      <c r="C1320" s="431">
        <v>15</v>
      </c>
      <c r="D1320" s="431">
        <v>78</v>
      </c>
      <c r="E1320" s="307">
        <f t="shared" si="149"/>
        <v>4.2</v>
      </c>
      <c r="F1320" s="279" t="str">
        <f t="shared" si="145"/>
        <v>是</v>
      </c>
      <c r="G1320" s="158" t="str">
        <f t="shared" si="146"/>
        <v>项</v>
      </c>
      <c r="H1320" s="158">
        <f t="shared" si="147"/>
        <v>7</v>
      </c>
    </row>
    <row r="1321" ht="36" customHeight="true" spans="1:8">
      <c r="A1321" s="430">
        <v>2240507</v>
      </c>
      <c r="B1321" s="297" t="s">
        <v>1113</v>
      </c>
      <c r="C1321" s="431">
        <v>7</v>
      </c>
      <c r="D1321" s="431">
        <v>52</v>
      </c>
      <c r="E1321" s="307">
        <f t="shared" si="149"/>
        <v>6.429</v>
      </c>
      <c r="F1321" s="279" t="str">
        <f t="shared" si="145"/>
        <v>是</v>
      </c>
      <c r="G1321" s="158" t="str">
        <f t="shared" si="146"/>
        <v>项</v>
      </c>
      <c r="H1321" s="158">
        <f t="shared" si="147"/>
        <v>7</v>
      </c>
    </row>
    <row r="1322" ht="36" customHeight="true" spans="1:8">
      <c r="A1322" s="430">
        <v>2240508</v>
      </c>
      <c r="B1322" s="297" t="s">
        <v>1114</v>
      </c>
      <c r="C1322" s="431">
        <v>0</v>
      </c>
      <c r="D1322" s="431">
        <v>0</v>
      </c>
      <c r="E1322" s="307" t="str">
        <f t="shared" si="149"/>
        <v/>
      </c>
      <c r="F1322" s="279" t="str">
        <f t="shared" si="145"/>
        <v>否</v>
      </c>
      <c r="G1322" s="158" t="str">
        <f t="shared" si="146"/>
        <v>项</v>
      </c>
      <c r="H1322" s="158">
        <f t="shared" si="147"/>
        <v>7</v>
      </c>
    </row>
    <row r="1323" ht="36" customHeight="true" spans="1:8">
      <c r="A1323" s="430">
        <v>2240509</v>
      </c>
      <c r="B1323" s="297" t="s">
        <v>1115</v>
      </c>
      <c r="C1323" s="431">
        <v>0</v>
      </c>
      <c r="D1323" s="431">
        <v>0</v>
      </c>
      <c r="E1323" s="307" t="str">
        <f t="shared" si="149"/>
        <v/>
      </c>
      <c r="F1323" s="279" t="str">
        <f t="shared" si="145"/>
        <v>否</v>
      </c>
      <c r="G1323" s="158" t="str">
        <f t="shared" si="146"/>
        <v>项</v>
      </c>
      <c r="H1323" s="158">
        <f t="shared" si="147"/>
        <v>7</v>
      </c>
    </row>
    <row r="1324" ht="36" customHeight="true" spans="1:8">
      <c r="A1324" s="430">
        <v>2240510</v>
      </c>
      <c r="B1324" s="297" t="s">
        <v>1116</v>
      </c>
      <c r="C1324" s="431">
        <v>0</v>
      </c>
      <c r="D1324" s="431">
        <v>0</v>
      </c>
      <c r="E1324" s="307" t="str">
        <f t="shared" si="149"/>
        <v/>
      </c>
      <c r="F1324" s="279" t="str">
        <f t="shared" si="145"/>
        <v>否</v>
      </c>
      <c r="G1324" s="158" t="str">
        <f t="shared" si="146"/>
        <v>项</v>
      </c>
      <c r="H1324" s="158">
        <f t="shared" si="147"/>
        <v>7</v>
      </c>
    </row>
    <row r="1325" ht="36" customHeight="true" spans="1:8">
      <c r="A1325" s="430">
        <v>2240550</v>
      </c>
      <c r="B1325" s="297" t="s">
        <v>1117</v>
      </c>
      <c r="C1325" s="431">
        <v>202</v>
      </c>
      <c r="D1325" s="431">
        <v>203</v>
      </c>
      <c r="E1325" s="307">
        <f t="shared" si="149"/>
        <v>0.005</v>
      </c>
      <c r="F1325" s="279" t="str">
        <f t="shared" si="145"/>
        <v>是</v>
      </c>
      <c r="G1325" s="158" t="str">
        <f t="shared" si="146"/>
        <v>项</v>
      </c>
      <c r="H1325" s="158">
        <f t="shared" si="147"/>
        <v>7</v>
      </c>
    </row>
    <row r="1326" ht="36" customHeight="true" spans="1:8">
      <c r="A1326" s="430">
        <v>2240599</v>
      </c>
      <c r="B1326" s="297" t="s">
        <v>1118</v>
      </c>
      <c r="C1326" s="431">
        <v>0</v>
      </c>
      <c r="D1326" s="431">
        <v>0</v>
      </c>
      <c r="E1326" s="307" t="str">
        <f t="shared" si="149"/>
        <v/>
      </c>
      <c r="F1326" s="279" t="str">
        <f t="shared" si="145"/>
        <v>否</v>
      </c>
      <c r="G1326" s="158" t="str">
        <f t="shared" si="146"/>
        <v>项</v>
      </c>
      <c r="H1326" s="158">
        <f t="shared" si="147"/>
        <v>7</v>
      </c>
    </row>
    <row r="1327" ht="36" customHeight="true" spans="1:8">
      <c r="A1327" s="428">
        <v>22406</v>
      </c>
      <c r="B1327" s="295" t="s">
        <v>1119</v>
      </c>
      <c r="C1327" s="429">
        <v>7</v>
      </c>
      <c r="D1327" s="429">
        <v>2107</v>
      </c>
      <c r="E1327" s="348">
        <f>IFERROR(D1327/C1327-1,"")</f>
        <v>300</v>
      </c>
      <c r="F1327" s="279" t="str">
        <f t="shared" si="145"/>
        <v>是</v>
      </c>
      <c r="G1327" s="158" t="str">
        <f t="shared" si="146"/>
        <v>款</v>
      </c>
      <c r="H1327" s="158">
        <f t="shared" si="147"/>
        <v>5</v>
      </c>
    </row>
    <row r="1328" ht="36" customHeight="true" spans="1:8">
      <c r="A1328" s="430">
        <v>2240601</v>
      </c>
      <c r="B1328" s="297" t="s">
        <v>1120</v>
      </c>
      <c r="C1328" s="431">
        <v>7</v>
      </c>
      <c r="D1328" s="431">
        <v>1957</v>
      </c>
      <c r="E1328" s="307">
        <f>IF(C1328&gt;0,D1328/C1328-1,IF(C1328&lt;0,-(D1328/C1328-1),""))</f>
        <v>278.571</v>
      </c>
      <c r="F1328" s="279" t="str">
        <f t="shared" si="145"/>
        <v>是</v>
      </c>
      <c r="G1328" s="158" t="str">
        <f t="shared" si="146"/>
        <v>项</v>
      </c>
      <c r="H1328" s="158">
        <f t="shared" si="147"/>
        <v>7</v>
      </c>
    </row>
    <row r="1329" ht="36" customHeight="true" spans="1:8">
      <c r="A1329" s="430">
        <v>2240602</v>
      </c>
      <c r="B1329" s="297" t="s">
        <v>1121</v>
      </c>
      <c r="C1329" s="431">
        <v>0</v>
      </c>
      <c r="D1329" s="431">
        <v>0</v>
      </c>
      <c r="E1329" s="307" t="str">
        <f>IF(C1329&gt;0,D1329/C1329-1,IF(C1329&lt;0,-(D1329/C1329-1),""))</f>
        <v/>
      </c>
      <c r="F1329" s="279" t="str">
        <f t="shared" si="145"/>
        <v>否</v>
      </c>
      <c r="G1329" s="158" t="str">
        <f t="shared" si="146"/>
        <v>项</v>
      </c>
      <c r="H1329" s="158">
        <f t="shared" si="147"/>
        <v>7</v>
      </c>
    </row>
    <row r="1330" ht="36" customHeight="true" spans="1:8">
      <c r="A1330" s="430">
        <v>2240699</v>
      </c>
      <c r="B1330" s="297" t="s">
        <v>1122</v>
      </c>
      <c r="C1330" s="431">
        <v>0</v>
      </c>
      <c r="D1330" s="431">
        <v>150</v>
      </c>
      <c r="E1330" s="307" t="str">
        <f>IF(C1330&gt;0,D1330/C1330-1,IF(C1330&lt;0,-(D1330/C1330-1),""))</f>
        <v/>
      </c>
      <c r="F1330" s="279" t="str">
        <f t="shared" si="145"/>
        <v>是</v>
      </c>
      <c r="G1330" s="158" t="str">
        <f t="shared" si="146"/>
        <v>项</v>
      </c>
      <c r="H1330" s="158">
        <f t="shared" si="147"/>
        <v>7</v>
      </c>
    </row>
    <row r="1331" ht="36" customHeight="true" spans="1:8">
      <c r="A1331" s="428">
        <v>22407</v>
      </c>
      <c r="B1331" s="295" t="s">
        <v>1123</v>
      </c>
      <c r="C1331" s="429">
        <v>0</v>
      </c>
      <c r="D1331" s="429">
        <v>0</v>
      </c>
      <c r="E1331" s="348" t="str">
        <f>IFERROR(D1331/C1331-1,"")</f>
        <v/>
      </c>
      <c r="F1331" s="279" t="str">
        <f t="shared" si="145"/>
        <v>否</v>
      </c>
      <c r="G1331" s="158" t="str">
        <f t="shared" si="146"/>
        <v>款</v>
      </c>
      <c r="H1331" s="158">
        <f t="shared" si="147"/>
        <v>5</v>
      </c>
    </row>
    <row r="1332" ht="36" customHeight="true" spans="1:8">
      <c r="A1332" s="430">
        <v>2240701</v>
      </c>
      <c r="B1332" s="297" t="s">
        <v>1124</v>
      </c>
      <c r="C1332" s="431">
        <v>0</v>
      </c>
      <c r="D1332" s="431">
        <v>0</v>
      </c>
      <c r="E1332" s="307" t="str">
        <f>IF(C1332&gt;0,D1332/C1332-1,IF(C1332&lt;0,-(D1332/C1332-1),""))</f>
        <v/>
      </c>
      <c r="F1332" s="279" t="str">
        <f t="shared" si="145"/>
        <v>否</v>
      </c>
      <c r="G1332" s="158" t="str">
        <f t="shared" si="146"/>
        <v>项</v>
      </c>
      <c r="H1332" s="158">
        <f t="shared" si="147"/>
        <v>7</v>
      </c>
    </row>
    <row r="1333" ht="36" customHeight="true" spans="1:8">
      <c r="A1333" s="430">
        <v>2240702</v>
      </c>
      <c r="B1333" s="297" t="s">
        <v>1125</v>
      </c>
      <c r="C1333" s="431">
        <v>0</v>
      </c>
      <c r="D1333" s="431">
        <v>0</v>
      </c>
      <c r="E1333" s="307" t="str">
        <f>IF(C1333&gt;0,D1333/C1333-1,IF(C1333&lt;0,-(D1333/C1333-1),""))</f>
        <v/>
      </c>
      <c r="F1333" s="279" t="str">
        <f t="shared" si="145"/>
        <v>否</v>
      </c>
      <c r="G1333" s="158" t="str">
        <f t="shared" si="146"/>
        <v>项</v>
      </c>
      <c r="H1333" s="158">
        <f t="shared" si="147"/>
        <v>7</v>
      </c>
    </row>
    <row r="1334" ht="36" customHeight="true" spans="1:8">
      <c r="A1334" s="430">
        <v>2240703</v>
      </c>
      <c r="B1334" s="297" t="s">
        <v>1126</v>
      </c>
      <c r="C1334" s="431">
        <v>0</v>
      </c>
      <c r="D1334" s="431">
        <v>0</v>
      </c>
      <c r="E1334" s="307" t="str">
        <f>IF(C1334&gt;0,D1334/C1334-1,IF(C1334&lt;0,-(D1334/C1334-1),""))</f>
        <v/>
      </c>
      <c r="F1334" s="279" t="str">
        <f t="shared" si="145"/>
        <v>否</v>
      </c>
      <c r="G1334" s="158" t="str">
        <f t="shared" si="146"/>
        <v>项</v>
      </c>
      <c r="H1334" s="158">
        <f t="shared" si="147"/>
        <v>7</v>
      </c>
    </row>
    <row r="1335" ht="36" customHeight="true" spans="1:8">
      <c r="A1335" s="430">
        <v>2240704</v>
      </c>
      <c r="B1335" s="297" t="s">
        <v>1127</v>
      </c>
      <c r="C1335" s="431">
        <v>0</v>
      </c>
      <c r="D1335" s="431">
        <v>0</v>
      </c>
      <c r="E1335" s="307" t="str">
        <f>IF(C1335&gt;0,D1335/C1335-1,IF(C1335&lt;0,-(D1335/C1335-1),""))</f>
        <v/>
      </c>
      <c r="F1335" s="279" t="str">
        <f t="shared" si="145"/>
        <v>否</v>
      </c>
      <c r="G1335" s="158" t="str">
        <f t="shared" si="146"/>
        <v>项</v>
      </c>
      <c r="H1335" s="158">
        <f t="shared" si="147"/>
        <v>7</v>
      </c>
    </row>
    <row r="1336" ht="36" customHeight="true" spans="1:8">
      <c r="A1336" s="430">
        <v>2240799</v>
      </c>
      <c r="B1336" s="297" t="s">
        <v>1128</v>
      </c>
      <c r="C1336" s="431">
        <v>0</v>
      </c>
      <c r="D1336" s="431">
        <v>0</v>
      </c>
      <c r="E1336" s="307" t="str">
        <f>IF(C1336&gt;0,D1336/C1336-1,IF(C1336&lt;0,-(D1336/C1336-1),""))</f>
        <v/>
      </c>
      <c r="F1336" s="279" t="str">
        <f t="shared" si="145"/>
        <v>否</v>
      </c>
      <c r="G1336" s="158" t="str">
        <f t="shared" si="146"/>
        <v>项</v>
      </c>
      <c r="H1336" s="158">
        <f t="shared" si="147"/>
        <v>7</v>
      </c>
    </row>
    <row r="1337" ht="36" customHeight="true" spans="1:8">
      <c r="A1337" s="428">
        <v>22499</v>
      </c>
      <c r="B1337" s="295" t="s">
        <v>1129</v>
      </c>
      <c r="C1337" s="429">
        <v>36</v>
      </c>
      <c r="D1337" s="429">
        <v>20</v>
      </c>
      <c r="E1337" s="348">
        <f>IFERROR(D1337/C1337-1,"")</f>
        <v>-0.444</v>
      </c>
      <c r="F1337" s="279" t="str">
        <f t="shared" si="145"/>
        <v>是</v>
      </c>
      <c r="G1337" s="158" t="str">
        <f t="shared" si="146"/>
        <v>款</v>
      </c>
      <c r="H1337" s="158">
        <f t="shared" si="147"/>
        <v>5</v>
      </c>
    </row>
    <row r="1338" ht="36" customHeight="true" spans="1:8">
      <c r="A1338" s="438">
        <v>2249999</v>
      </c>
      <c r="B1338" s="297" t="s">
        <v>1130</v>
      </c>
      <c r="C1338" s="431">
        <v>36</v>
      </c>
      <c r="D1338" s="431">
        <v>20</v>
      </c>
      <c r="E1338" s="307">
        <f>IF(C1338&gt;0,D1338/C1338-1,IF(C1338&lt;0,-(D1338/C1338-1),""))</f>
        <v>-0.444</v>
      </c>
      <c r="F1338" s="279" t="str">
        <f t="shared" si="145"/>
        <v>是</v>
      </c>
      <c r="G1338" s="158" t="str">
        <f t="shared" si="146"/>
        <v>项</v>
      </c>
      <c r="H1338" s="158">
        <f t="shared" si="147"/>
        <v>7</v>
      </c>
    </row>
    <row r="1339" ht="36" customHeight="true" spans="1:8">
      <c r="A1339" s="295" t="s">
        <v>1131</v>
      </c>
      <c r="B1339" s="436" t="s">
        <v>254</v>
      </c>
      <c r="C1339" s="429" t="s">
        <v>108</v>
      </c>
      <c r="D1339" s="429">
        <v>0</v>
      </c>
      <c r="E1339" s="348" t="str">
        <f>IFERROR(D1339/C1339-1,"")</f>
        <v/>
      </c>
      <c r="F1339" s="279" t="str">
        <f t="shared" si="145"/>
        <v>否</v>
      </c>
      <c r="G1339" s="158" t="str">
        <f t="shared" si="146"/>
        <v>项</v>
      </c>
      <c r="H1339" s="158">
        <f t="shared" si="147"/>
        <v>4</v>
      </c>
    </row>
    <row r="1340" ht="36" customHeight="true" spans="1:8">
      <c r="A1340" s="428">
        <v>227</v>
      </c>
      <c r="B1340" s="295" t="s">
        <v>92</v>
      </c>
      <c r="C1340" s="429">
        <v>15000</v>
      </c>
      <c r="D1340" s="429">
        <v>10000</v>
      </c>
      <c r="E1340" s="348">
        <f>IFERROR(D1340/C1340-1,"")</f>
        <v>-0.333</v>
      </c>
      <c r="F1340" s="279" t="str">
        <f t="shared" si="145"/>
        <v>是</v>
      </c>
      <c r="G1340" s="158" t="str">
        <f t="shared" si="146"/>
        <v>类</v>
      </c>
      <c r="H1340" s="158">
        <f t="shared" si="147"/>
        <v>3</v>
      </c>
    </row>
    <row r="1341" ht="36" customHeight="true" spans="1:8">
      <c r="A1341" s="428">
        <v>232</v>
      </c>
      <c r="B1341" s="295" t="s">
        <v>93</v>
      </c>
      <c r="C1341" s="429">
        <v>70000</v>
      </c>
      <c r="D1341" s="429">
        <v>65525</v>
      </c>
      <c r="E1341" s="348">
        <f>IFERROR(D1341/C1341-1,"")</f>
        <v>-0.064</v>
      </c>
      <c r="F1341" s="279" t="str">
        <f t="shared" si="145"/>
        <v>是</v>
      </c>
      <c r="G1341" s="158" t="str">
        <f t="shared" si="146"/>
        <v>类</v>
      </c>
      <c r="H1341" s="158">
        <f t="shared" si="147"/>
        <v>3</v>
      </c>
    </row>
    <row r="1342" ht="36" customHeight="true" spans="1:8">
      <c r="A1342" s="428">
        <v>23203</v>
      </c>
      <c r="B1342" s="295" t="s">
        <v>1132</v>
      </c>
      <c r="C1342" s="429">
        <v>70000</v>
      </c>
      <c r="D1342" s="429">
        <v>65525</v>
      </c>
      <c r="E1342" s="348">
        <f>IFERROR(D1342/C1342-1,"")</f>
        <v>-0.064</v>
      </c>
      <c r="F1342" s="279" t="str">
        <f t="shared" si="145"/>
        <v>是</v>
      </c>
      <c r="G1342" s="158" t="str">
        <f t="shared" si="146"/>
        <v>款</v>
      </c>
      <c r="H1342" s="158">
        <f t="shared" si="147"/>
        <v>5</v>
      </c>
    </row>
    <row r="1343" ht="36" customHeight="true" spans="1:8">
      <c r="A1343" s="430">
        <v>2320301</v>
      </c>
      <c r="B1343" s="297" t="s">
        <v>1133</v>
      </c>
      <c r="C1343" s="431">
        <v>70000</v>
      </c>
      <c r="D1343" s="431">
        <v>65525</v>
      </c>
      <c r="E1343" s="307">
        <f>IF(C1343&gt;0,D1343/C1343-1,IF(C1343&lt;0,-(D1343/C1343-1),""))</f>
        <v>-0.064</v>
      </c>
      <c r="F1343" s="279" t="str">
        <f t="shared" si="145"/>
        <v>是</v>
      </c>
      <c r="G1343" s="158" t="str">
        <f t="shared" si="146"/>
        <v>项</v>
      </c>
      <c r="H1343" s="158">
        <f t="shared" si="147"/>
        <v>7</v>
      </c>
    </row>
    <row r="1344" ht="36" customHeight="true" spans="1:8">
      <c r="A1344" s="430">
        <v>2320302</v>
      </c>
      <c r="B1344" s="297" t="s">
        <v>1134</v>
      </c>
      <c r="C1344" s="431">
        <v>0</v>
      </c>
      <c r="D1344" s="431">
        <v>0</v>
      </c>
      <c r="E1344" s="307" t="str">
        <f>IF(C1344&gt;0,D1344/C1344-1,IF(C1344&lt;0,-(D1344/C1344-1),""))</f>
        <v/>
      </c>
      <c r="F1344" s="279" t="str">
        <f t="shared" si="145"/>
        <v>否</v>
      </c>
      <c r="G1344" s="158" t="str">
        <f t="shared" si="146"/>
        <v>项</v>
      </c>
      <c r="H1344" s="158">
        <f t="shared" si="147"/>
        <v>7</v>
      </c>
    </row>
    <row r="1345" ht="36" customHeight="true" spans="1:8">
      <c r="A1345" s="430">
        <v>2320303</v>
      </c>
      <c r="B1345" s="297" t="s">
        <v>1135</v>
      </c>
      <c r="C1345" s="431">
        <v>0</v>
      </c>
      <c r="D1345" s="431">
        <v>0</v>
      </c>
      <c r="E1345" s="307" t="str">
        <f>IF(C1345&gt;0,D1345/C1345-1,IF(C1345&lt;0,-(D1345/C1345-1),""))</f>
        <v/>
      </c>
      <c r="F1345" s="279" t="str">
        <f t="shared" si="145"/>
        <v>否</v>
      </c>
      <c r="G1345" s="158" t="str">
        <f t="shared" si="146"/>
        <v>项</v>
      </c>
      <c r="H1345" s="158">
        <f t="shared" si="147"/>
        <v>7</v>
      </c>
    </row>
    <row r="1346" ht="36" customHeight="true" spans="1:8">
      <c r="A1346" s="434">
        <v>2320399</v>
      </c>
      <c r="B1346" s="297" t="s">
        <v>1136</v>
      </c>
      <c r="C1346" s="431">
        <v>0</v>
      </c>
      <c r="D1346" s="431">
        <v>0</v>
      </c>
      <c r="E1346" s="307" t="str">
        <f>IF(C1346&gt;0,D1346/C1346-1,IF(C1346&lt;0,-(D1346/C1346-1),""))</f>
        <v/>
      </c>
      <c r="F1346" s="279" t="str">
        <f t="shared" si="145"/>
        <v>否</v>
      </c>
      <c r="G1346" s="158" t="str">
        <f t="shared" si="146"/>
        <v>项</v>
      </c>
      <c r="H1346" s="158">
        <f t="shared" si="147"/>
        <v>7</v>
      </c>
    </row>
    <row r="1347" ht="36" customHeight="true" spans="1:8">
      <c r="A1347" s="445" t="s">
        <v>1137</v>
      </c>
      <c r="B1347" s="436" t="s">
        <v>254</v>
      </c>
      <c r="C1347" s="429" t="s">
        <v>108</v>
      </c>
      <c r="D1347" s="429">
        <v>0</v>
      </c>
      <c r="E1347" s="348" t="str">
        <f t="shared" ref="E1347:E1355" si="150">IFERROR(D1347/C1347-1,"")</f>
        <v/>
      </c>
      <c r="F1347" s="279" t="str">
        <f t="shared" si="145"/>
        <v>否</v>
      </c>
      <c r="G1347" s="158" t="str">
        <f t="shared" si="146"/>
        <v>项</v>
      </c>
      <c r="H1347" s="158">
        <f t="shared" si="147"/>
        <v>4</v>
      </c>
    </row>
    <row r="1348" ht="36" customHeight="true" spans="1:8">
      <c r="A1348" s="428">
        <v>233</v>
      </c>
      <c r="B1348" s="295" t="s">
        <v>94</v>
      </c>
      <c r="C1348" s="429">
        <v>0</v>
      </c>
      <c r="D1348" s="429">
        <v>350</v>
      </c>
      <c r="E1348" s="348" t="str">
        <f t="shared" si="150"/>
        <v/>
      </c>
      <c r="F1348" s="279" t="str">
        <f t="shared" ref="F1348:F1355" si="151">IF(LEN(A1348)=3,"是",IF(B1348&lt;&gt;"",IF(SUM(C1348:D1348)&lt;&gt;0,"是","否"),"是"))</f>
        <v>是</v>
      </c>
      <c r="G1348" s="158" t="str">
        <f t="shared" ref="G1348:G1355" si="152">IF(LEN(A1348)=3,"类",IF(LEN(A1348)=5,"款","项"))</f>
        <v>类</v>
      </c>
      <c r="H1348" s="158">
        <f t="shared" si="147"/>
        <v>3</v>
      </c>
    </row>
    <row r="1349" ht="36" customHeight="true" spans="1:8">
      <c r="A1349" s="428">
        <v>23303</v>
      </c>
      <c r="B1349" s="295" t="s">
        <v>1138</v>
      </c>
      <c r="C1349" s="429">
        <v>0</v>
      </c>
      <c r="D1349" s="429">
        <v>350</v>
      </c>
      <c r="E1349" s="348" t="str">
        <f t="shared" si="150"/>
        <v/>
      </c>
      <c r="F1349" s="279" t="str">
        <f t="shared" si="151"/>
        <v>是</v>
      </c>
      <c r="G1349" s="158" t="str">
        <f t="shared" si="152"/>
        <v>款</v>
      </c>
      <c r="H1349" s="158">
        <f t="shared" ref="H1349:H1355" si="153">LEN(A1349)</f>
        <v>5</v>
      </c>
    </row>
    <row r="1350" ht="36" customHeight="true" spans="1:8">
      <c r="A1350" s="428">
        <v>229</v>
      </c>
      <c r="B1350" s="295" t="s">
        <v>95</v>
      </c>
      <c r="C1350" s="429">
        <v>15000</v>
      </c>
      <c r="D1350" s="429">
        <v>13273</v>
      </c>
      <c r="E1350" s="348">
        <f t="shared" si="150"/>
        <v>-0.115</v>
      </c>
      <c r="F1350" s="279" t="str">
        <f t="shared" si="151"/>
        <v>是</v>
      </c>
      <c r="G1350" s="158" t="str">
        <f t="shared" si="152"/>
        <v>类</v>
      </c>
      <c r="H1350" s="158">
        <f t="shared" si="153"/>
        <v>3</v>
      </c>
    </row>
    <row r="1351" ht="36" customHeight="true" spans="1:8">
      <c r="A1351" s="428">
        <v>22902</v>
      </c>
      <c r="B1351" s="295" t="s">
        <v>1139</v>
      </c>
      <c r="C1351" s="429">
        <v>15000</v>
      </c>
      <c r="D1351" s="429">
        <v>12708</v>
      </c>
      <c r="E1351" s="348">
        <f t="shared" si="150"/>
        <v>-0.153</v>
      </c>
      <c r="F1351" s="279" t="str">
        <f t="shared" si="151"/>
        <v>是</v>
      </c>
      <c r="G1351" s="158" t="str">
        <f t="shared" si="152"/>
        <v>款</v>
      </c>
      <c r="H1351" s="158">
        <f t="shared" si="153"/>
        <v>5</v>
      </c>
    </row>
    <row r="1352" ht="36" customHeight="true" spans="1:8">
      <c r="A1352" s="428">
        <v>22999</v>
      </c>
      <c r="B1352" s="295" t="s">
        <v>982</v>
      </c>
      <c r="C1352" s="429">
        <v>0</v>
      </c>
      <c r="D1352" s="429">
        <v>565</v>
      </c>
      <c r="E1352" s="348" t="str">
        <f t="shared" si="150"/>
        <v/>
      </c>
      <c r="F1352" s="279" t="str">
        <f t="shared" si="151"/>
        <v>是</v>
      </c>
      <c r="G1352" s="158" t="str">
        <f t="shared" si="152"/>
        <v>款</v>
      </c>
      <c r="H1352" s="158">
        <f t="shared" si="153"/>
        <v>5</v>
      </c>
    </row>
    <row r="1353" ht="36" customHeight="true" spans="1:8">
      <c r="A1353" s="435" t="s">
        <v>1140</v>
      </c>
      <c r="B1353" s="436" t="s">
        <v>254</v>
      </c>
      <c r="C1353" s="429" t="s">
        <v>108</v>
      </c>
      <c r="D1353" s="429">
        <v>0</v>
      </c>
      <c r="E1353" s="348" t="str">
        <f t="shared" si="150"/>
        <v/>
      </c>
      <c r="F1353" s="279" t="str">
        <f t="shared" si="151"/>
        <v>否</v>
      </c>
      <c r="G1353" s="158" t="str">
        <f t="shared" si="152"/>
        <v>项</v>
      </c>
      <c r="H1353" s="158">
        <f t="shared" si="153"/>
        <v>4</v>
      </c>
    </row>
    <row r="1354" ht="36" customHeight="true" spans="1:8">
      <c r="A1354" s="451"/>
      <c r="B1354" s="436"/>
      <c r="C1354" s="429">
        <f>SUMIFS('[4]28'!$D:$D,A:A,A1354)</f>
        <v>0</v>
      </c>
      <c r="D1354" s="429">
        <f>SUMIFS('[3]23'!$D:$D,'[3]23'!$A:$A,A1354)</f>
        <v>0</v>
      </c>
      <c r="E1354" s="348" t="str">
        <f t="shared" si="150"/>
        <v/>
      </c>
      <c r="F1354" s="279" t="str">
        <f t="shared" si="151"/>
        <v>是</v>
      </c>
      <c r="H1354" s="158">
        <f t="shared" si="153"/>
        <v>0</v>
      </c>
    </row>
    <row r="1355" ht="36" customHeight="true" spans="1:8">
      <c r="A1355" s="452"/>
      <c r="B1355" s="453" t="s">
        <v>1141</v>
      </c>
      <c r="C1355" s="429">
        <f>SUM(C4,C250,C253,C273,C367,C423,C480,C540,C669,C743,C823,C847,C960,C1025,C1096,C1117,C1145,C1155,C1201,C1222,C1281,C1340,C1341,C1348,C1350,)</f>
        <v>681888</v>
      </c>
      <c r="D1355" s="429">
        <f>SUM(D4,D250,D253,D273,D367,D423,D480,D540,D669,D743,D823,D847,D960,D1025,D1096,D1117,D1145,D1155,D1201,D1222,D1281,D1340,D1341,D1348,D1350,)</f>
        <v>613443</v>
      </c>
      <c r="E1355" s="348">
        <f t="shared" si="150"/>
        <v>-0.1</v>
      </c>
      <c r="F1355" s="279" t="str">
        <f t="shared" si="151"/>
        <v>是</v>
      </c>
      <c r="H1355" s="158">
        <f t="shared" si="153"/>
        <v>0</v>
      </c>
    </row>
    <row r="1356" spans="3:3">
      <c r="C1356" s="367"/>
    </row>
    <row r="1357" spans="3:3">
      <c r="C1357" s="392"/>
    </row>
    <row r="1358" spans="3:3">
      <c r="C1358" s="367"/>
    </row>
    <row r="1359" spans="3:3">
      <c r="C1359" s="392"/>
    </row>
    <row r="1360" spans="3:3">
      <c r="C1360" s="367"/>
    </row>
    <row r="1361" spans="3:3">
      <c r="C1361" s="367"/>
    </row>
    <row r="1362" spans="3:3">
      <c r="C1362" s="392"/>
    </row>
    <row r="1363" spans="3:3">
      <c r="C1363" s="367"/>
    </row>
    <row r="1364" spans="3:3">
      <c r="C1364" s="367"/>
    </row>
    <row r="1365" spans="3:3">
      <c r="C1365" s="367"/>
    </row>
    <row r="1366" spans="3:3">
      <c r="C1366" s="367"/>
    </row>
    <row r="1367" spans="3:5">
      <c r="C1367" s="392"/>
      <c r="E1367" s="325" t="s">
        <v>1142</v>
      </c>
    </row>
    <row r="1368" spans="3:3">
      <c r="C1368" s="367"/>
    </row>
  </sheetData>
  <autoFilter ref="A3:H1355">
    <extLst/>
  </autoFilter>
  <mergeCells count="1">
    <mergeCell ref="B1:E1"/>
  </mergeCells>
  <conditionalFormatting sqref="F4">
    <cfRule type="cellIs" dxfId="2" priority="1439"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conditionalFormatting sqref="F1325">
    <cfRule type="cellIs" dxfId="2" priority="31" stopIfTrue="1" operator="lessThan">
      <formula>0</formula>
    </cfRule>
  </conditionalFormatting>
  <conditionalFormatting sqref="F1326">
    <cfRule type="cellIs" dxfId="2" priority="30" stopIfTrue="1" operator="lessThan">
      <formula>0</formula>
    </cfRule>
  </conditionalFormatting>
  <conditionalFormatting sqref="F1327">
    <cfRule type="cellIs" dxfId="2" priority="29" stopIfTrue="1" operator="lessThan">
      <formula>0</formula>
    </cfRule>
  </conditionalFormatting>
  <conditionalFormatting sqref="F1328">
    <cfRule type="cellIs" dxfId="2" priority="28" stopIfTrue="1" operator="lessThan">
      <formula>0</formula>
    </cfRule>
  </conditionalFormatting>
  <conditionalFormatting sqref="F1329">
    <cfRule type="cellIs" dxfId="2" priority="27" stopIfTrue="1" operator="lessThan">
      <formula>0</formula>
    </cfRule>
  </conditionalFormatting>
  <conditionalFormatting sqref="F1330">
    <cfRule type="cellIs" dxfId="2" priority="26" stopIfTrue="1" operator="lessThan">
      <formula>0</formula>
    </cfRule>
  </conditionalFormatting>
  <conditionalFormatting sqref="F1331">
    <cfRule type="cellIs" dxfId="2" priority="25" stopIfTrue="1" operator="lessThan">
      <formula>0</formula>
    </cfRule>
  </conditionalFormatting>
  <conditionalFormatting sqref="F1332">
    <cfRule type="cellIs" dxfId="2" priority="24" stopIfTrue="1" operator="lessThan">
      <formula>0</formula>
    </cfRule>
  </conditionalFormatting>
  <conditionalFormatting sqref="F1333">
    <cfRule type="cellIs" dxfId="2" priority="23" stopIfTrue="1" operator="lessThan">
      <formula>0</formula>
    </cfRule>
  </conditionalFormatting>
  <conditionalFormatting sqref="F1334">
    <cfRule type="cellIs" dxfId="2" priority="22" stopIfTrue="1" operator="lessThan">
      <formula>0</formula>
    </cfRule>
  </conditionalFormatting>
  <conditionalFormatting sqref="F1335">
    <cfRule type="cellIs" dxfId="2" priority="21" stopIfTrue="1" operator="lessThan">
      <formula>0</formula>
    </cfRule>
  </conditionalFormatting>
  <conditionalFormatting sqref="F1336">
    <cfRule type="cellIs" dxfId="2" priority="20" stopIfTrue="1" operator="lessThan">
      <formula>0</formula>
    </cfRule>
  </conditionalFormatting>
  <conditionalFormatting sqref="F1337">
    <cfRule type="cellIs" dxfId="2" priority="19" stopIfTrue="1" operator="lessThan">
      <formula>0</formula>
    </cfRule>
  </conditionalFormatting>
  <conditionalFormatting sqref="F1338">
    <cfRule type="cellIs" dxfId="2" priority="18" stopIfTrue="1" operator="lessThan">
      <formula>0</formula>
    </cfRule>
  </conditionalFormatting>
  <conditionalFormatting sqref="F1339">
    <cfRule type="cellIs" dxfId="2" priority="17" stopIfTrue="1" operator="lessThan">
      <formula>0</formula>
    </cfRule>
  </conditionalFormatting>
  <conditionalFormatting sqref="F1340">
    <cfRule type="cellIs" dxfId="2" priority="16" stopIfTrue="1" operator="lessThan">
      <formula>0</formula>
    </cfRule>
  </conditionalFormatting>
  <conditionalFormatting sqref="F1341">
    <cfRule type="cellIs" dxfId="2" priority="15" stopIfTrue="1" operator="lessThan">
      <formula>0</formula>
    </cfRule>
  </conditionalFormatting>
  <conditionalFormatting sqref="F1342">
    <cfRule type="cellIs" dxfId="2" priority="14" stopIfTrue="1" operator="lessThan">
      <formula>0</formula>
    </cfRule>
  </conditionalFormatting>
  <conditionalFormatting sqref="F1343">
    <cfRule type="cellIs" dxfId="2" priority="13" stopIfTrue="1" operator="lessThan">
      <formula>0</formula>
    </cfRule>
  </conditionalFormatting>
  <conditionalFormatting sqref="F1344">
    <cfRule type="cellIs" dxfId="2" priority="12" stopIfTrue="1" operator="lessThan">
      <formula>0</formula>
    </cfRule>
  </conditionalFormatting>
  <conditionalFormatting sqref="F1345">
    <cfRule type="cellIs" dxfId="2" priority="11" stopIfTrue="1" operator="lessThan">
      <formula>0</formula>
    </cfRule>
  </conditionalFormatting>
  <conditionalFormatting sqref="F1346">
    <cfRule type="cellIs" dxfId="2" priority="10" stopIfTrue="1" operator="lessThan">
      <formula>0</formula>
    </cfRule>
  </conditionalFormatting>
  <conditionalFormatting sqref="F1347">
    <cfRule type="cellIs" dxfId="2" priority="9" stopIfTrue="1" operator="lessThan">
      <formula>0</formula>
    </cfRule>
  </conditionalFormatting>
  <conditionalFormatting sqref="F1348">
    <cfRule type="cellIs" dxfId="2" priority="8" stopIfTrue="1" operator="lessThan">
      <formula>0</formula>
    </cfRule>
  </conditionalFormatting>
  <conditionalFormatting sqref="F1349">
    <cfRule type="cellIs" dxfId="2" priority="7" stopIfTrue="1" operator="lessThan">
      <formula>0</formula>
    </cfRule>
  </conditionalFormatting>
  <conditionalFormatting sqref="F1350">
    <cfRule type="cellIs" dxfId="2" priority="6" stopIfTrue="1" operator="lessThan">
      <formula>0</formula>
    </cfRule>
  </conditionalFormatting>
  <conditionalFormatting sqref="F1351">
    <cfRule type="cellIs" dxfId="2" priority="5" stopIfTrue="1" operator="lessThan">
      <formula>0</formula>
    </cfRule>
  </conditionalFormatting>
  <conditionalFormatting sqref="F1352">
    <cfRule type="cellIs" dxfId="2" priority="4" stopIfTrue="1" operator="lessThan">
      <formula>0</formula>
    </cfRule>
  </conditionalFormatting>
  <conditionalFormatting sqref="F1353">
    <cfRule type="cellIs" dxfId="2" priority="3" stopIfTrue="1" operator="lessThan">
      <formula>0</formula>
    </cfRule>
  </conditionalFormatting>
  <conditionalFormatting sqref="F1354">
    <cfRule type="cellIs" dxfId="2" priority="2" stopIfTrue="1" operator="lessThan">
      <formula>0</formula>
    </cfRule>
  </conditionalFormatting>
  <conditionalFormatting sqref="F1355">
    <cfRule type="cellIs" dxfId="2" priority="1" stopIfTrue="1" operator="lessThan">
      <formula>0</formula>
    </cfRule>
  </conditionalFormatting>
  <conditionalFormatting sqref="F5:F6">
    <cfRule type="cellIs" dxfId="2" priority="1351" stopIfTrue="1" operator="lessThan">
      <formula>0</formula>
    </cfRule>
  </conditionalFormatting>
  <printOptions horizontalCentered="true"/>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Zeros="0" view="pageBreakPreview" zoomScaleNormal="100" zoomScaleSheetLayoutView="100" topLeftCell="A4" workbookViewId="0">
      <selection activeCell="C23" sqref="C23"/>
    </sheetView>
  </sheetViews>
  <sheetFormatPr defaultColWidth="9" defaultRowHeight="13.5" outlineLevelCol="1"/>
  <cols>
    <col min="1" max="1" width="79" customWidth="true"/>
    <col min="2" max="2" width="36.5" customWidth="true"/>
  </cols>
  <sheetData>
    <row r="1" ht="45" customHeight="true" spans="1:2">
      <c r="A1" s="410" t="s">
        <v>1143</v>
      </c>
      <c r="B1" s="410"/>
    </row>
    <row r="2" ht="20.1" customHeight="true" spans="1:2">
      <c r="A2" s="411"/>
      <c r="B2" s="412" t="s">
        <v>3</v>
      </c>
    </row>
    <row r="3" ht="45" customHeight="true" spans="1:2">
      <c r="A3" s="413" t="s">
        <v>1144</v>
      </c>
      <c r="B3" s="79" t="s">
        <v>7</v>
      </c>
    </row>
    <row r="4" ht="30" customHeight="true" spans="1:2">
      <c r="A4" s="414" t="s">
        <v>1145</v>
      </c>
      <c r="B4" s="415">
        <f>SUM(B5:B8)</f>
        <v>107442</v>
      </c>
    </row>
    <row r="5" ht="30" customHeight="true" spans="1:2">
      <c r="A5" s="416" t="s">
        <v>1146</v>
      </c>
      <c r="B5" s="417">
        <v>62326</v>
      </c>
    </row>
    <row r="6" ht="30" customHeight="true" spans="1:2">
      <c r="A6" s="416" t="s">
        <v>1147</v>
      </c>
      <c r="B6" s="417">
        <v>20557</v>
      </c>
    </row>
    <row r="7" ht="30" customHeight="true" spans="1:2">
      <c r="A7" s="416" t="s">
        <v>1148</v>
      </c>
      <c r="B7" s="417">
        <v>8476</v>
      </c>
    </row>
    <row r="8" ht="30" customHeight="true" spans="1:2">
      <c r="A8" s="416" t="s">
        <v>1149</v>
      </c>
      <c r="B8" s="417">
        <v>16083</v>
      </c>
    </row>
    <row r="9" ht="30" customHeight="true" spans="1:2">
      <c r="A9" s="418" t="s">
        <v>1150</v>
      </c>
      <c r="B9" s="415">
        <f>SUM(B10:B19)</f>
        <v>37417</v>
      </c>
    </row>
    <row r="10" ht="30" customHeight="true" spans="1:2">
      <c r="A10" s="416" t="s">
        <v>1151</v>
      </c>
      <c r="B10" s="417">
        <v>24178</v>
      </c>
    </row>
    <row r="11" ht="30" customHeight="true" spans="1:2">
      <c r="A11" s="416" t="s">
        <v>1152</v>
      </c>
      <c r="B11" s="417">
        <v>537</v>
      </c>
    </row>
    <row r="12" ht="30" customHeight="true" spans="1:2">
      <c r="A12" s="416" t="s">
        <v>1153</v>
      </c>
      <c r="B12" s="417">
        <v>1132</v>
      </c>
    </row>
    <row r="13" ht="30" customHeight="true" spans="1:2">
      <c r="A13" s="416" t="s">
        <v>1154</v>
      </c>
      <c r="B13" s="417">
        <v>37</v>
      </c>
    </row>
    <row r="14" ht="30" customHeight="true" spans="1:2">
      <c r="A14" s="416" t="s">
        <v>1155</v>
      </c>
      <c r="B14" s="417">
        <v>6205</v>
      </c>
    </row>
    <row r="15" ht="30" customHeight="true" spans="1:2">
      <c r="A15" s="416" t="s">
        <v>1156</v>
      </c>
      <c r="B15" s="417">
        <v>462</v>
      </c>
    </row>
    <row r="16" ht="30" customHeight="true" spans="1:2">
      <c r="A16" s="416" t="s">
        <v>1157</v>
      </c>
      <c r="B16" s="417">
        <v>400</v>
      </c>
    </row>
    <row r="17" ht="30" customHeight="true" spans="1:2">
      <c r="A17" s="416" t="s">
        <v>1158</v>
      </c>
      <c r="B17" s="417">
        <v>1007</v>
      </c>
    </row>
    <row r="18" ht="30" customHeight="true" spans="1:2">
      <c r="A18" s="416" t="s">
        <v>1159</v>
      </c>
      <c r="B18" s="417">
        <v>696</v>
      </c>
    </row>
    <row r="19" ht="30" customHeight="true" spans="1:2">
      <c r="A19" s="416" t="s">
        <v>1160</v>
      </c>
      <c r="B19" s="417">
        <v>2763</v>
      </c>
    </row>
    <row r="20" ht="30" customHeight="true" spans="1:2">
      <c r="A20" s="418" t="s">
        <v>1161</v>
      </c>
      <c r="B20" s="415">
        <f>SUM(B21:B22)</f>
        <v>1492</v>
      </c>
    </row>
    <row r="21" ht="30" customHeight="true" spans="1:2">
      <c r="A21" s="416" t="s">
        <v>1162</v>
      </c>
      <c r="B21" s="417">
        <v>500</v>
      </c>
    </row>
    <row r="22" ht="30" customHeight="true" spans="1:2">
      <c r="A22" s="416" t="s">
        <v>1163</v>
      </c>
      <c r="B22" s="417">
        <v>992</v>
      </c>
    </row>
    <row r="23" ht="30" customHeight="true" spans="1:2">
      <c r="A23" s="418" t="s">
        <v>1164</v>
      </c>
      <c r="B23" s="415">
        <f>SUM(B24:B25)</f>
        <v>104163</v>
      </c>
    </row>
    <row r="24" ht="30" customHeight="true" spans="1:2">
      <c r="A24" s="416" t="s">
        <v>1165</v>
      </c>
      <c r="B24" s="417">
        <v>91838</v>
      </c>
    </row>
    <row r="25" ht="30" customHeight="true" spans="1:2">
      <c r="A25" s="416" t="s">
        <v>1166</v>
      </c>
      <c r="B25" s="417">
        <v>12325</v>
      </c>
    </row>
    <row r="26" ht="30" customHeight="true" spans="1:2">
      <c r="A26" s="418" t="s">
        <v>1167</v>
      </c>
      <c r="B26" s="415">
        <f>SUM(B27)</f>
        <v>136</v>
      </c>
    </row>
    <row r="27" ht="30" customHeight="true" spans="1:2">
      <c r="A27" s="416" t="s">
        <v>1168</v>
      </c>
      <c r="B27" s="417">
        <v>136</v>
      </c>
    </row>
    <row r="28" ht="30" customHeight="true" spans="1:2">
      <c r="A28" s="418" t="s">
        <v>1169</v>
      </c>
      <c r="B28" s="415">
        <f>SUM(B29:B31)</f>
        <v>17099</v>
      </c>
    </row>
    <row r="29" ht="30" customHeight="true" spans="1:2">
      <c r="A29" s="416" t="s">
        <v>1170</v>
      </c>
      <c r="B29" s="417">
        <v>16195</v>
      </c>
    </row>
    <row r="30" ht="30" customHeight="true" spans="1:2">
      <c r="A30" s="416" t="s">
        <v>1171</v>
      </c>
      <c r="B30" s="417">
        <v>796</v>
      </c>
    </row>
    <row r="31" ht="30" customHeight="true" spans="1:2">
      <c r="A31" s="416" t="s">
        <v>1172</v>
      </c>
      <c r="B31" s="417">
        <v>108</v>
      </c>
    </row>
    <row r="32" s="396" customFormat="true" ht="30" customHeight="true" spans="1:2">
      <c r="A32" s="419" t="s">
        <v>1173</v>
      </c>
      <c r="B32" s="415">
        <f>SUM(B4,B9,B20,B23,B26,B28)</f>
        <v>267749</v>
      </c>
    </row>
  </sheetData>
  <autoFilter ref="A3:B32">
    <extLst/>
  </autoFilter>
  <mergeCells count="1">
    <mergeCell ref="A1:B1"/>
  </mergeCells>
  <printOptions horizontalCentered="true"/>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65"/>
  <sheetViews>
    <sheetView showGridLines="0" showZeros="0" view="pageBreakPreview" zoomScaleNormal="100" zoomScaleSheetLayoutView="100" workbookViewId="0">
      <selection activeCell="H17" sqref="H17"/>
    </sheetView>
  </sheetViews>
  <sheetFormatPr defaultColWidth="9" defaultRowHeight="13.5" outlineLevelCol="4"/>
  <cols>
    <col min="1" max="1" width="69.6333333333333" style="263" customWidth="true"/>
    <col min="2" max="2" width="45.6333333333333" customWidth="true"/>
    <col min="3" max="3" width="16.6333333333333" hidden="true" customWidth="true"/>
    <col min="4" max="4" width="7.125" hidden="true" customWidth="true"/>
    <col min="5" max="5" width="9" hidden="true" customWidth="true"/>
  </cols>
  <sheetData>
    <row r="1" s="262" customFormat="true" ht="45" customHeight="true" spans="1:4">
      <c r="A1" s="397" t="s">
        <v>1174</v>
      </c>
      <c r="B1" s="397"/>
      <c r="C1" s="397"/>
      <c r="D1" s="397"/>
    </row>
    <row r="2" ht="20.1" customHeight="true" spans="1:4">
      <c r="A2" s="265"/>
      <c r="B2" s="393" t="s">
        <v>3</v>
      </c>
      <c r="C2" s="398"/>
      <c r="D2" s="398" t="s">
        <v>3</v>
      </c>
    </row>
    <row r="3" ht="45" customHeight="true" spans="1:5">
      <c r="A3" s="172" t="s">
        <v>1175</v>
      </c>
      <c r="B3" s="79" t="s">
        <v>7</v>
      </c>
      <c r="C3" s="399" t="s">
        <v>1176</v>
      </c>
      <c r="D3" s="79" t="s">
        <v>1177</v>
      </c>
      <c r="E3" s="406" t="s">
        <v>9</v>
      </c>
    </row>
    <row r="4" ht="30" customHeight="true" spans="1:5">
      <c r="A4" s="400" t="s">
        <v>1178</v>
      </c>
      <c r="B4" s="102">
        <f>SUM(B5:B32)</f>
        <v>22275</v>
      </c>
      <c r="C4" s="401" t="e">
        <f>SUM(#REF!)</f>
        <v>#REF!</v>
      </c>
      <c r="D4" s="402" t="e">
        <f>SUM(#REF!)</f>
        <v>#REF!</v>
      </c>
      <c r="E4" s="279" t="s">
        <v>108</v>
      </c>
    </row>
    <row r="5" ht="30" customHeight="true" spans="1:5">
      <c r="A5" s="269" t="s">
        <v>1179</v>
      </c>
      <c r="B5" s="121">
        <v>76</v>
      </c>
      <c r="C5" s="401"/>
      <c r="D5" s="402"/>
      <c r="E5" s="279"/>
    </row>
    <row r="6" ht="30" customHeight="true" spans="1:5">
      <c r="A6" s="269" t="s">
        <v>1180</v>
      </c>
      <c r="B6" s="121">
        <v>300</v>
      </c>
      <c r="C6" s="401"/>
      <c r="D6" s="402"/>
      <c r="E6" s="279"/>
    </row>
    <row r="7" ht="30" customHeight="true" spans="1:5">
      <c r="A7" s="269" t="s">
        <v>1181</v>
      </c>
      <c r="B7" s="121">
        <v>32</v>
      </c>
      <c r="C7" s="401"/>
      <c r="D7" s="402"/>
      <c r="E7" s="279"/>
    </row>
    <row r="8" ht="30" customHeight="true" spans="1:5">
      <c r="A8" s="269" t="s">
        <v>1182</v>
      </c>
      <c r="B8" s="121">
        <v>18</v>
      </c>
      <c r="C8" s="401"/>
      <c r="D8" s="402"/>
      <c r="E8" s="279"/>
    </row>
    <row r="9" ht="30" customHeight="true" spans="1:5">
      <c r="A9" s="269" t="s">
        <v>1183</v>
      </c>
      <c r="B9" s="121">
        <v>300</v>
      </c>
      <c r="C9" s="401"/>
      <c r="D9" s="402"/>
      <c r="E9" s="279"/>
    </row>
    <row r="10" ht="30" customHeight="true" spans="1:5">
      <c r="A10" s="269" t="s">
        <v>1184</v>
      </c>
      <c r="B10" s="121">
        <v>13</v>
      </c>
      <c r="C10" s="401"/>
      <c r="D10" s="402"/>
      <c r="E10" s="279"/>
    </row>
    <row r="11" ht="30" customHeight="true" spans="1:5">
      <c r="A11" s="269" t="s">
        <v>1185</v>
      </c>
      <c r="B11" s="121">
        <v>300</v>
      </c>
      <c r="C11" s="401"/>
      <c r="D11" s="402"/>
      <c r="E11" s="279"/>
    </row>
    <row r="12" ht="30" customHeight="true" spans="1:5">
      <c r="A12" s="269" t="s">
        <v>1186</v>
      </c>
      <c r="B12" s="121">
        <v>300</v>
      </c>
      <c r="C12" s="401"/>
      <c r="D12" s="402"/>
      <c r="E12" s="279"/>
    </row>
    <row r="13" ht="30" customHeight="true" spans="1:5">
      <c r="A13" s="269" t="s">
        <v>1187</v>
      </c>
      <c r="B13" s="121">
        <v>255</v>
      </c>
      <c r="C13" s="401"/>
      <c r="D13" s="402"/>
      <c r="E13" s="279"/>
    </row>
    <row r="14" ht="30" customHeight="true" spans="1:5">
      <c r="A14" s="269" t="s">
        <v>1188</v>
      </c>
      <c r="B14" s="121">
        <v>290</v>
      </c>
      <c r="C14" s="401"/>
      <c r="D14" s="402"/>
      <c r="E14" s="279"/>
    </row>
    <row r="15" ht="30" customHeight="true" spans="1:5">
      <c r="A15" s="269" t="s">
        <v>1189</v>
      </c>
      <c r="B15" s="121">
        <v>930</v>
      </c>
      <c r="C15" s="401"/>
      <c r="D15" s="402"/>
      <c r="E15" s="279"/>
    </row>
    <row r="16" ht="30" customHeight="true" spans="1:5">
      <c r="A16" s="269" t="s">
        <v>1190</v>
      </c>
      <c r="B16" s="121">
        <v>2500</v>
      </c>
      <c r="C16" s="401"/>
      <c r="D16" s="402"/>
      <c r="E16" s="279"/>
    </row>
    <row r="17" ht="30" customHeight="true" spans="1:5">
      <c r="A17" s="269" t="s">
        <v>1191</v>
      </c>
      <c r="B17" s="121">
        <v>880</v>
      </c>
      <c r="C17" s="401"/>
      <c r="D17" s="402"/>
      <c r="E17" s="279"/>
    </row>
    <row r="18" ht="30" customHeight="true" spans="1:5">
      <c r="A18" s="269" t="s">
        <v>1192</v>
      </c>
      <c r="B18" s="121">
        <v>91</v>
      </c>
      <c r="C18" s="401"/>
      <c r="D18" s="402"/>
      <c r="E18" s="279"/>
    </row>
    <row r="19" ht="30" customHeight="true" spans="1:5">
      <c r="A19" s="269" t="s">
        <v>1193</v>
      </c>
      <c r="B19" s="121">
        <v>85</v>
      </c>
      <c r="C19" s="401"/>
      <c r="D19" s="402"/>
      <c r="E19" s="279"/>
    </row>
    <row r="20" ht="30" customHeight="true" spans="1:5">
      <c r="A20" s="269" t="s">
        <v>1194</v>
      </c>
      <c r="B20" s="121">
        <v>3500</v>
      </c>
      <c r="C20" s="401"/>
      <c r="D20" s="402"/>
      <c r="E20" s="279"/>
    </row>
    <row r="21" ht="30" customHeight="true" spans="1:5">
      <c r="A21" s="269" t="s">
        <v>1195</v>
      </c>
      <c r="B21" s="121">
        <v>9</v>
      </c>
      <c r="C21" s="401"/>
      <c r="D21" s="402"/>
      <c r="E21" s="279"/>
    </row>
    <row r="22" ht="30" customHeight="true" spans="1:5">
      <c r="A22" s="269" t="s">
        <v>1196</v>
      </c>
      <c r="B22" s="121">
        <v>1800</v>
      </c>
      <c r="C22" s="401"/>
      <c r="D22" s="402"/>
      <c r="E22" s="279"/>
    </row>
    <row r="23" ht="36" spans="1:5">
      <c r="A23" s="269" t="s">
        <v>1197</v>
      </c>
      <c r="B23" s="121">
        <v>9</v>
      </c>
      <c r="C23" s="401"/>
      <c r="D23" s="402"/>
      <c r="E23" s="279"/>
    </row>
    <row r="24" ht="30" customHeight="true" spans="1:5">
      <c r="A24" s="269" t="s">
        <v>1198</v>
      </c>
      <c r="B24" s="121">
        <v>9</v>
      </c>
      <c r="C24" s="401"/>
      <c r="D24" s="402"/>
      <c r="E24" s="279"/>
    </row>
    <row r="25" ht="36" spans="1:5">
      <c r="A25" s="269" t="s">
        <v>1199</v>
      </c>
      <c r="B25" s="121">
        <v>96</v>
      </c>
      <c r="C25" s="401"/>
      <c r="D25" s="402"/>
      <c r="E25" s="279"/>
    </row>
    <row r="26" ht="30" customHeight="true" spans="1:5">
      <c r="A26" s="269" t="s">
        <v>1200</v>
      </c>
      <c r="B26" s="121">
        <v>19</v>
      </c>
      <c r="C26" s="401"/>
      <c r="D26" s="402"/>
      <c r="E26" s="279"/>
    </row>
    <row r="27" ht="30" customHeight="true" spans="1:5">
      <c r="A27" s="269" t="s">
        <v>1201</v>
      </c>
      <c r="B27" s="121">
        <v>42</v>
      </c>
      <c r="C27" s="401"/>
      <c r="D27" s="402"/>
      <c r="E27" s="279"/>
    </row>
    <row r="28" ht="18" spans="1:5">
      <c r="A28" s="269" t="s">
        <v>1202</v>
      </c>
      <c r="B28" s="121">
        <v>30</v>
      </c>
      <c r="C28" s="401"/>
      <c r="D28" s="402"/>
      <c r="E28" s="279"/>
    </row>
    <row r="29" ht="30" customHeight="true" spans="1:5">
      <c r="A29" s="269" t="s">
        <v>1203</v>
      </c>
      <c r="B29" s="121">
        <v>247</v>
      </c>
      <c r="C29" s="401"/>
      <c r="D29" s="402"/>
      <c r="E29" s="279"/>
    </row>
    <row r="30" ht="30" customHeight="true" spans="1:5">
      <c r="A30" s="269" t="s">
        <v>1204</v>
      </c>
      <c r="B30" s="121">
        <v>63</v>
      </c>
      <c r="C30" s="401"/>
      <c r="D30" s="402"/>
      <c r="E30" s="279"/>
    </row>
    <row r="31" ht="30" customHeight="true" spans="1:5">
      <c r="A31" s="269" t="s">
        <v>1205</v>
      </c>
      <c r="B31" s="121">
        <v>81</v>
      </c>
      <c r="C31" s="401"/>
      <c r="D31" s="402"/>
      <c r="E31" s="279"/>
    </row>
    <row r="32" ht="30" customHeight="true" spans="1:5">
      <c r="A32" s="269" t="s">
        <v>1206</v>
      </c>
      <c r="B32" s="121">
        <v>10000</v>
      </c>
      <c r="C32" s="401"/>
      <c r="D32" s="402"/>
      <c r="E32" s="279"/>
    </row>
    <row r="33" s="396" customFormat="true" ht="30" customHeight="true" spans="1:5">
      <c r="A33" s="400" t="s">
        <v>1207</v>
      </c>
      <c r="B33" s="102">
        <f>SUM(B34)</f>
        <v>181</v>
      </c>
      <c r="C33" s="401">
        <v>64164</v>
      </c>
      <c r="D33" s="402"/>
      <c r="E33" s="407" t="str">
        <f>IF(A33&lt;&gt;"",IF(SUM(B33:D33)&lt;&gt;0,"是","否"),"是")</f>
        <v>是</v>
      </c>
    </row>
    <row r="34" ht="30" customHeight="true" spans="1:5">
      <c r="A34" s="403" t="s">
        <v>1208</v>
      </c>
      <c r="B34" s="121">
        <v>181</v>
      </c>
      <c r="C34" s="404"/>
      <c r="D34" s="405"/>
      <c r="E34" s="279"/>
    </row>
    <row r="35" s="396" customFormat="true" ht="30" customHeight="true" spans="1:5">
      <c r="A35" s="400" t="s">
        <v>1209</v>
      </c>
      <c r="B35" s="102">
        <f>SUM(B36:B38)</f>
        <v>468</v>
      </c>
      <c r="C35" s="401">
        <v>2293</v>
      </c>
      <c r="D35" s="402"/>
      <c r="E35" s="407" t="str">
        <f>IF(A35&lt;&gt;"",IF(SUM(B35:D35)&lt;&gt;0,"是","否"),"是")</f>
        <v>是</v>
      </c>
    </row>
    <row r="36" ht="30" customHeight="true" spans="1:5">
      <c r="A36" s="269" t="s">
        <v>1210</v>
      </c>
      <c r="B36" s="121">
        <v>188</v>
      </c>
      <c r="C36" s="404"/>
      <c r="D36" s="405"/>
      <c r="E36" s="279"/>
    </row>
    <row r="37" ht="30" customHeight="true" spans="1:5">
      <c r="A37" s="269" t="s">
        <v>1211</v>
      </c>
      <c r="B37" s="121">
        <v>180</v>
      </c>
      <c r="C37" s="404"/>
      <c r="D37" s="405"/>
      <c r="E37" s="279"/>
    </row>
    <row r="38" ht="30" customHeight="true" spans="1:5">
      <c r="A38" s="403" t="s">
        <v>1212</v>
      </c>
      <c r="B38" s="121">
        <v>100</v>
      </c>
      <c r="C38" s="404"/>
      <c r="D38" s="405"/>
      <c r="E38" s="279"/>
    </row>
    <row r="39" s="396" customFormat="true" ht="30" customHeight="true" spans="1:5">
      <c r="A39" s="400" t="s">
        <v>1213</v>
      </c>
      <c r="B39" s="102">
        <f>SUM(B40:B58)</f>
        <v>6342</v>
      </c>
      <c r="C39" s="401">
        <v>9600</v>
      </c>
      <c r="D39" s="402"/>
      <c r="E39" s="407" t="str">
        <f>IF(A39&lt;&gt;"",IF(SUM(B39:D39)&lt;&gt;0,"是","否"),"是")</f>
        <v>是</v>
      </c>
    </row>
    <row r="40" ht="30" customHeight="true" spans="1:5">
      <c r="A40" s="269" t="s">
        <v>1214</v>
      </c>
      <c r="B40" s="121">
        <v>138</v>
      </c>
      <c r="C40" s="404"/>
      <c r="D40" s="405"/>
      <c r="E40" s="279"/>
    </row>
    <row r="41" ht="30" customHeight="true" spans="1:5">
      <c r="A41" s="269" t="s">
        <v>1215</v>
      </c>
      <c r="B41" s="121">
        <v>78</v>
      </c>
      <c r="C41" s="404"/>
      <c r="D41" s="405"/>
      <c r="E41" s="279"/>
    </row>
    <row r="42" ht="30" customHeight="true" spans="1:5">
      <c r="A42" s="269" t="s">
        <v>1216</v>
      </c>
      <c r="B42" s="121">
        <v>18</v>
      </c>
      <c r="C42" s="404"/>
      <c r="D42" s="405"/>
      <c r="E42" s="279"/>
    </row>
    <row r="43" ht="30" customHeight="true" spans="1:5">
      <c r="A43" s="269" t="s">
        <v>1217</v>
      </c>
      <c r="B43" s="121">
        <v>228</v>
      </c>
      <c r="C43" s="404"/>
      <c r="D43" s="405"/>
      <c r="E43" s="279"/>
    </row>
    <row r="44" ht="30" customHeight="true" spans="1:5">
      <c r="A44" s="269" t="s">
        <v>1218</v>
      </c>
      <c r="B44" s="121">
        <v>462</v>
      </c>
      <c r="C44" s="404"/>
      <c r="D44" s="405"/>
      <c r="E44" s="279"/>
    </row>
    <row r="45" ht="30" customHeight="true" spans="1:5">
      <c r="A45" s="269" t="s">
        <v>1219</v>
      </c>
      <c r="B45" s="121">
        <v>557</v>
      </c>
      <c r="C45" s="404"/>
      <c r="D45" s="405"/>
      <c r="E45" s="279"/>
    </row>
    <row r="46" ht="30" customHeight="true" spans="1:5">
      <c r="A46" s="269" t="s">
        <v>1220</v>
      </c>
      <c r="B46" s="121">
        <v>568</v>
      </c>
      <c r="C46" s="404"/>
      <c r="D46" s="405"/>
      <c r="E46" s="279"/>
    </row>
    <row r="47" ht="30" customHeight="true" spans="1:5">
      <c r="A47" s="269" t="s">
        <v>1221</v>
      </c>
      <c r="B47" s="121">
        <v>2695</v>
      </c>
      <c r="C47" s="404"/>
      <c r="D47" s="405"/>
      <c r="E47" s="279"/>
    </row>
    <row r="48" ht="30" customHeight="true" spans="1:5">
      <c r="A48" s="269" t="s">
        <v>1222</v>
      </c>
      <c r="B48" s="121">
        <v>180</v>
      </c>
      <c r="C48" s="404"/>
      <c r="D48" s="405"/>
      <c r="E48" s="279"/>
    </row>
    <row r="49" ht="30" customHeight="true" spans="1:5">
      <c r="A49" s="269" t="s">
        <v>1223</v>
      </c>
      <c r="B49" s="121">
        <v>479</v>
      </c>
      <c r="C49" s="404"/>
      <c r="D49" s="405"/>
      <c r="E49" s="279"/>
    </row>
    <row r="50" ht="30" customHeight="true" spans="1:5">
      <c r="A50" s="269" t="s">
        <v>1224</v>
      </c>
      <c r="B50" s="121">
        <v>17</v>
      </c>
      <c r="C50" s="404"/>
      <c r="D50" s="405"/>
      <c r="E50" s="279"/>
    </row>
    <row r="51" ht="30" customHeight="true" spans="1:5">
      <c r="A51" s="269" t="s">
        <v>1225</v>
      </c>
      <c r="B51" s="121">
        <v>380</v>
      </c>
      <c r="C51" s="404"/>
      <c r="D51" s="405"/>
      <c r="E51" s="279"/>
    </row>
    <row r="52" ht="30" customHeight="true" spans="1:5">
      <c r="A52" s="269" t="s">
        <v>1226</v>
      </c>
      <c r="B52" s="121">
        <v>43</v>
      </c>
      <c r="C52" s="404"/>
      <c r="D52" s="405"/>
      <c r="E52" s="279"/>
    </row>
    <row r="53" ht="18" spans="1:5">
      <c r="A53" s="269" t="s">
        <v>1227</v>
      </c>
      <c r="B53" s="121">
        <v>7</v>
      </c>
      <c r="C53" s="404"/>
      <c r="D53" s="405"/>
      <c r="E53" s="279"/>
    </row>
    <row r="54" ht="36" spans="1:5">
      <c r="A54" s="269" t="s">
        <v>1228</v>
      </c>
      <c r="B54" s="121">
        <v>70</v>
      </c>
      <c r="C54" s="404"/>
      <c r="D54" s="405"/>
      <c r="E54" s="279"/>
    </row>
    <row r="55" ht="30" customHeight="true" spans="1:5">
      <c r="A55" s="269" t="s">
        <v>1229</v>
      </c>
      <c r="B55" s="121">
        <v>250</v>
      </c>
      <c r="C55" s="404"/>
      <c r="D55" s="405"/>
      <c r="E55" s="279"/>
    </row>
    <row r="56" ht="30" customHeight="true" spans="1:5">
      <c r="A56" s="269" t="s">
        <v>1230</v>
      </c>
      <c r="B56" s="121">
        <v>127</v>
      </c>
      <c r="C56" s="404"/>
      <c r="D56" s="405"/>
      <c r="E56" s="279"/>
    </row>
    <row r="57" ht="30" customHeight="true" spans="1:5">
      <c r="A57" s="269" t="s">
        <v>1231</v>
      </c>
      <c r="B57" s="121">
        <v>5</v>
      </c>
      <c r="C57" s="404"/>
      <c r="D57" s="405"/>
      <c r="E57" s="279"/>
    </row>
    <row r="58" ht="30" customHeight="true" spans="1:5">
      <c r="A58" s="269" t="s">
        <v>1232</v>
      </c>
      <c r="B58" s="121">
        <v>40</v>
      </c>
      <c r="C58" s="404"/>
      <c r="D58" s="405"/>
      <c r="E58" s="279"/>
    </row>
    <row r="59" s="396" customFormat="true" ht="30" customHeight="true" spans="1:5">
      <c r="A59" s="400" t="s">
        <v>1233</v>
      </c>
      <c r="B59" s="102">
        <f>SUM(B60:B63)</f>
        <v>10385</v>
      </c>
      <c r="C59" s="401">
        <v>280</v>
      </c>
      <c r="D59" s="402"/>
      <c r="E59" s="407" t="str">
        <f>IF(A59&lt;&gt;"",IF(SUM(B59:D59)&lt;&gt;0,"是","否"),"是")</f>
        <v>是</v>
      </c>
    </row>
    <row r="60" ht="30" customHeight="true" spans="1:5">
      <c r="A60" s="269" t="s">
        <v>1234</v>
      </c>
      <c r="B60" s="185">
        <v>9000</v>
      </c>
      <c r="C60" s="404"/>
      <c r="D60" s="405"/>
      <c r="E60" s="279"/>
    </row>
    <row r="61" ht="30" customHeight="true" spans="1:5">
      <c r="A61" s="269" t="s">
        <v>1235</v>
      </c>
      <c r="B61" s="185">
        <v>240</v>
      </c>
      <c r="C61" s="404">
        <v>83870</v>
      </c>
      <c r="D61" s="405"/>
      <c r="E61" s="279" t="str">
        <f>IF(A64&lt;&gt;"",IF(SUM(B61:D61)&lt;&gt;0,"是","否"),"是")</f>
        <v>是</v>
      </c>
    </row>
    <row r="62" ht="30" customHeight="true" spans="1:5">
      <c r="A62" s="269" t="s">
        <v>1236</v>
      </c>
      <c r="B62" s="185">
        <v>1100</v>
      </c>
      <c r="C62" s="404"/>
      <c r="D62" s="405"/>
      <c r="E62" s="279"/>
    </row>
    <row r="63" ht="30" customHeight="true" spans="1:5">
      <c r="A63" s="269" t="s">
        <v>1237</v>
      </c>
      <c r="B63" s="185">
        <v>45</v>
      </c>
      <c r="C63" s="404">
        <v>413</v>
      </c>
      <c r="D63" s="405"/>
      <c r="E63" s="279" t="str">
        <f>IF(A70&lt;&gt;"",IF(SUM(B63:D63)&lt;&gt;0,"是","否"),"是")</f>
        <v>是</v>
      </c>
    </row>
    <row r="64" s="396" customFormat="true" ht="30" customHeight="true" spans="1:5">
      <c r="A64" s="400" t="s">
        <v>1238</v>
      </c>
      <c r="B64" s="102">
        <f>SUM(B65:B69)</f>
        <v>240</v>
      </c>
      <c r="C64" s="401">
        <v>60</v>
      </c>
      <c r="D64" s="402"/>
      <c r="E64" s="407" t="str">
        <f>IF(A108&lt;&gt;"",IF(SUM(B64:D64)&lt;&gt;0,"是","否"),"是")</f>
        <v>是</v>
      </c>
    </row>
    <row r="65" ht="30" customHeight="true" spans="1:5">
      <c r="A65" s="269" t="s">
        <v>1239</v>
      </c>
      <c r="B65" s="185">
        <v>76</v>
      </c>
      <c r="C65" s="404"/>
      <c r="D65" s="405"/>
      <c r="E65" s="279"/>
    </row>
    <row r="66" ht="30" customHeight="true" spans="1:5">
      <c r="A66" s="269" t="s">
        <v>1240</v>
      </c>
      <c r="B66" s="185">
        <v>120</v>
      </c>
      <c r="C66" s="404">
        <v>4418</v>
      </c>
      <c r="D66" s="405"/>
      <c r="E66" s="279" t="str">
        <f>IF(A123&lt;&gt;"",IF(SUM(B66:D66)&lt;&gt;0,"是","否"),"是")</f>
        <v>是</v>
      </c>
    </row>
    <row r="67" ht="30" customHeight="true" spans="1:5">
      <c r="A67" s="269" t="s">
        <v>1241</v>
      </c>
      <c r="B67" s="185">
        <v>6</v>
      </c>
      <c r="C67" s="401"/>
      <c r="D67" s="402"/>
      <c r="E67" s="279"/>
    </row>
    <row r="68" ht="30" customHeight="true" spans="1:5">
      <c r="A68" s="269" t="s">
        <v>1242</v>
      </c>
      <c r="B68" s="185">
        <v>30</v>
      </c>
      <c r="C68" s="404"/>
      <c r="D68" s="405"/>
      <c r="E68" s="279" t="str">
        <f>IF(A125&lt;&gt;"",IF(SUM(B68:D68)&lt;&gt;0,"是","否"),"是")</f>
        <v>是</v>
      </c>
    </row>
    <row r="69" ht="30" customHeight="true" spans="1:5">
      <c r="A69" s="269" t="s">
        <v>1243</v>
      </c>
      <c r="B69" s="185">
        <v>8</v>
      </c>
      <c r="C69" s="404"/>
      <c r="D69" s="405"/>
      <c r="E69" s="279"/>
    </row>
    <row r="70" s="396" customFormat="true" ht="30" customHeight="true" spans="1:5">
      <c r="A70" s="400" t="s">
        <v>1244</v>
      </c>
      <c r="B70" s="102">
        <f>SUM(B71:B107)</f>
        <v>10767</v>
      </c>
      <c r="C70" s="401"/>
      <c r="D70" s="402"/>
      <c r="E70" s="407"/>
    </row>
    <row r="71" ht="30" customHeight="true" spans="1:5">
      <c r="A71" s="269" t="s">
        <v>1245</v>
      </c>
      <c r="B71" s="185">
        <v>148</v>
      </c>
      <c r="C71" s="404"/>
      <c r="D71" s="405">
        <v>5000</v>
      </c>
      <c r="E71" s="279" t="e">
        <f>IF(#REF!&lt;&gt;"",IF(SUM(B71:D71)&lt;&gt;0,"是","否"),"是")</f>
        <v>#REF!</v>
      </c>
    </row>
    <row r="72" ht="30" customHeight="true" spans="1:5">
      <c r="A72" s="269" t="s">
        <v>1246</v>
      </c>
      <c r="B72" s="185">
        <v>129</v>
      </c>
      <c r="C72" s="404"/>
      <c r="D72" s="405"/>
      <c r="E72" s="279"/>
    </row>
    <row r="73" ht="30" customHeight="true" spans="1:5">
      <c r="A73" s="269" t="s">
        <v>1247</v>
      </c>
      <c r="B73" s="185">
        <v>269</v>
      </c>
      <c r="C73" s="404">
        <v>3800</v>
      </c>
      <c r="D73" s="405"/>
      <c r="E73" s="279" t="str">
        <f>IF(A158&lt;&gt;"",IF(SUM(B73:D73)&lt;&gt;0,"是","否"),"是")</f>
        <v>是</v>
      </c>
    </row>
    <row r="74" ht="30" customHeight="true" spans="1:5">
      <c r="A74" s="269" t="s">
        <v>1248</v>
      </c>
      <c r="B74" s="185">
        <v>2368</v>
      </c>
      <c r="C74" s="404"/>
      <c r="D74" s="405"/>
      <c r="E74" s="279"/>
    </row>
    <row r="75" ht="30" customHeight="true" spans="1:5">
      <c r="A75" s="269" t="s">
        <v>1249</v>
      </c>
      <c r="B75" s="185">
        <v>61</v>
      </c>
      <c r="C75" s="404">
        <v>1257</v>
      </c>
      <c r="D75" s="405"/>
      <c r="E75" s="279" t="e">
        <f>IF(#REF!&lt;&gt;"",IF(SUM(B75:D75)&lt;&gt;0,"是","否"),"是")</f>
        <v>#REF!</v>
      </c>
    </row>
    <row r="76" ht="30" customHeight="true" spans="1:5">
      <c r="A76" s="269" t="s">
        <v>1250</v>
      </c>
      <c r="B76" s="185">
        <v>22</v>
      </c>
      <c r="C76" s="404"/>
      <c r="D76" s="405"/>
      <c r="E76" s="279"/>
    </row>
    <row r="77" ht="30" customHeight="true" spans="1:5">
      <c r="A77" s="269" t="s">
        <v>1251</v>
      </c>
      <c r="B77" s="185">
        <v>265</v>
      </c>
      <c r="C77" s="404">
        <v>2163</v>
      </c>
      <c r="D77" s="405"/>
      <c r="E77" s="279" t="str">
        <f>IF(A160&lt;&gt;"",IF(SUM(B77:D77)&lt;&gt;0,"是","否"),"是")</f>
        <v>是</v>
      </c>
    </row>
    <row r="78" ht="30" customHeight="true" spans="1:5">
      <c r="A78" s="269" t="s">
        <v>1252</v>
      </c>
      <c r="B78" s="185">
        <v>15</v>
      </c>
      <c r="C78" s="404"/>
      <c r="D78" s="405"/>
      <c r="E78" s="279"/>
    </row>
    <row r="79" ht="30" customHeight="true" spans="1:5">
      <c r="A79" s="269" t="s">
        <v>1253</v>
      </c>
      <c r="B79" s="185">
        <v>400</v>
      </c>
      <c r="E79" s="279" t="e">
        <f>IF(#REF!&lt;&gt;"",IF(SUM(B79:D79)&lt;&gt;0,"是","否"),"是")</f>
        <v>#REF!</v>
      </c>
    </row>
    <row r="80" ht="30" customHeight="true" spans="1:5">
      <c r="A80" s="269" t="s">
        <v>1254</v>
      </c>
      <c r="B80" s="185">
        <v>15</v>
      </c>
      <c r="E80" s="279"/>
    </row>
    <row r="81" ht="30" customHeight="true" spans="1:5">
      <c r="A81" s="269" t="s">
        <v>1255</v>
      </c>
      <c r="B81" s="185">
        <v>11</v>
      </c>
      <c r="E81" s="279" t="e">
        <f>IF(#REF!&lt;&gt;"",IF(SUM(B81:D81)&lt;&gt;0,"是","否"),"是")</f>
        <v>#REF!</v>
      </c>
    </row>
    <row r="82" ht="30" customHeight="true" spans="1:5">
      <c r="A82" s="269" t="s">
        <v>1256</v>
      </c>
      <c r="B82" s="185">
        <v>2000</v>
      </c>
      <c r="E82" s="279"/>
    </row>
    <row r="83" ht="30" customHeight="true" spans="1:5">
      <c r="A83" s="269" t="s">
        <v>1257</v>
      </c>
      <c r="B83" s="185">
        <v>330</v>
      </c>
      <c r="E83" s="279" t="str">
        <f>IF(A162&lt;&gt;"",IF(SUM(B83:D83)&lt;&gt;0,"是","否"),"是")</f>
        <v>是</v>
      </c>
    </row>
    <row r="84" ht="30" customHeight="true" spans="1:5">
      <c r="A84" s="269" t="s">
        <v>1258</v>
      </c>
      <c r="B84" s="185">
        <v>40</v>
      </c>
      <c r="E84" s="279"/>
    </row>
    <row r="85" ht="30" customHeight="true" spans="1:5">
      <c r="A85" s="269" t="s">
        <v>1259</v>
      </c>
      <c r="B85" s="185">
        <v>30</v>
      </c>
      <c r="E85" s="279" t="str">
        <f>IF(A164&lt;&gt;"",IF(SUM(B85:D85)&lt;&gt;0,"是","否"),"是")</f>
        <v>是</v>
      </c>
    </row>
    <row r="86" ht="30" customHeight="true" spans="1:5">
      <c r="A86" s="269" t="s">
        <v>1260</v>
      </c>
      <c r="B86" s="185">
        <v>1500</v>
      </c>
      <c r="E86" s="279"/>
    </row>
    <row r="87" ht="30" customHeight="true" spans="1:5">
      <c r="A87" s="269" t="s">
        <v>1261</v>
      </c>
      <c r="B87" s="185">
        <v>37</v>
      </c>
      <c r="E87" s="279" t="str">
        <f>IF(A165&lt;&gt;"",IF(SUM(B87:D87)&lt;&gt;0,"是","否"),"是")</f>
        <v>是</v>
      </c>
    </row>
    <row r="88" ht="30" customHeight="true" spans="1:2">
      <c r="A88" s="269" t="s">
        <v>1262</v>
      </c>
      <c r="B88" s="408">
        <v>27</v>
      </c>
    </row>
    <row r="89" ht="30" customHeight="true" spans="1:2">
      <c r="A89" s="269" t="s">
        <v>1263</v>
      </c>
      <c r="B89" s="408">
        <v>9</v>
      </c>
    </row>
    <row r="90" ht="30" customHeight="true" spans="1:2">
      <c r="A90" s="269" t="s">
        <v>1264</v>
      </c>
      <c r="B90" s="408">
        <v>479</v>
      </c>
    </row>
    <row r="91" ht="30" customHeight="true" spans="1:2">
      <c r="A91" s="269" t="s">
        <v>1265</v>
      </c>
      <c r="B91" s="408">
        <v>19</v>
      </c>
    </row>
    <row r="92" ht="30" customHeight="true" spans="1:2">
      <c r="A92" s="269" t="s">
        <v>1266</v>
      </c>
      <c r="B92" s="408">
        <v>70</v>
      </c>
    </row>
    <row r="93" ht="30" customHeight="true" spans="1:2">
      <c r="A93" s="269" t="s">
        <v>1267</v>
      </c>
      <c r="B93" s="408">
        <v>800</v>
      </c>
    </row>
    <row r="94" ht="30" customHeight="true" spans="1:2">
      <c r="A94" s="269" t="s">
        <v>1268</v>
      </c>
      <c r="B94" s="408">
        <v>10</v>
      </c>
    </row>
    <row r="95" ht="30" customHeight="true" spans="1:2">
      <c r="A95" s="269" t="s">
        <v>1269</v>
      </c>
      <c r="B95" s="408">
        <v>157</v>
      </c>
    </row>
    <row r="96" ht="30" customHeight="true" spans="1:2">
      <c r="A96" s="269" t="s">
        <v>1270</v>
      </c>
      <c r="B96" s="408">
        <v>8</v>
      </c>
    </row>
    <row r="97" ht="30" customHeight="true" spans="1:2">
      <c r="A97" s="269" t="s">
        <v>1271</v>
      </c>
      <c r="B97" s="408">
        <v>135</v>
      </c>
    </row>
    <row r="98" ht="30" customHeight="true" spans="1:2">
      <c r="A98" s="269" t="s">
        <v>1272</v>
      </c>
      <c r="B98" s="408">
        <v>4</v>
      </c>
    </row>
    <row r="99" ht="30" customHeight="true" spans="1:2">
      <c r="A99" s="269" t="s">
        <v>1273</v>
      </c>
      <c r="B99" s="408">
        <v>204</v>
      </c>
    </row>
    <row r="100" ht="30" customHeight="true" spans="1:2">
      <c r="A100" s="269" t="s">
        <v>1274</v>
      </c>
      <c r="B100" s="408">
        <v>67</v>
      </c>
    </row>
    <row r="101" ht="30" customHeight="true" spans="1:2">
      <c r="A101" s="269" t="s">
        <v>1275</v>
      </c>
      <c r="B101" s="408">
        <v>223</v>
      </c>
    </row>
    <row r="102" ht="30" customHeight="true" spans="1:2">
      <c r="A102" s="269" t="s">
        <v>1276</v>
      </c>
      <c r="B102" s="408">
        <v>150</v>
      </c>
    </row>
    <row r="103" ht="30" customHeight="true" spans="1:2">
      <c r="A103" s="269" t="s">
        <v>1277</v>
      </c>
      <c r="B103" s="408">
        <v>282</v>
      </c>
    </row>
    <row r="104" ht="30" customHeight="true" spans="1:2">
      <c r="A104" s="269" t="s">
        <v>1278</v>
      </c>
      <c r="B104" s="408">
        <v>210</v>
      </c>
    </row>
    <row r="105" ht="30" customHeight="true" spans="1:2">
      <c r="A105" s="269" t="s">
        <v>1279</v>
      </c>
      <c r="B105" s="408">
        <v>3</v>
      </c>
    </row>
    <row r="106" ht="30" customHeight="true" spans="1:2">
      <c r="A106" s="269" t="s">
        <v>1280</v>
      </c>
      <c r="B106" s="408">
        <v>204</v>
      </c>
    </row>
    <row r="107" ht="30" customHeight="true" spans="1:2">
      <c r="A107" s="269" t="s">
        <v>1281</v>
      </c>
      <c r="B107" s="408">
        <v>66</v>
      </c>
    </row>
    <row r="108" s="396" customFormat="true" ht="30" customHeight="true" spans="1:2">
      <c r="A108" s="400" t="s">
        <v>1282</v>
      </c>
      <c r="B108" s="102">
        <f>SUM(B109:B122)</f>
        <v>2600</v>
      </c>
    </row>
    <row r="109" ht="30" customHeight="true" spans="1:2">
      <c r="A109" s="269" t="s">
        <v>1283</v>
      </c>
      <c r="B109" s="185">
        <v>88</v>
      </c>
    </row>
    <row r="110" ht="30" customHeight="true" spans="1:2">
      <c r="A110" s="269" t="s">
        <v>1284</v>
      </c>
      <c r="B110" s="185">
        <v>378</v>
      </c>
    </row>
    <row r="111" ht="30" customHeight="true" spans="1:2">
      <c r="A111" s="269" t="s">
        <v>1285</v>
      </c>
      <c r="B111" s="185">
        <v>584</v>
      </c>
    </row>
    <row r="112" ht="30" customHeight="true" spans="1:2">
      <c r="A112" s="269" t="s">
        <v>1286</v>
      </c>
      <c r="B112" s="185">
        <v>48</v>
      </c>
    </row>
    <row r="113" ht="30" customHeight="true" spans="1:2">
      <c r="A113" s="269" t="s">
        <v>1287</v>
      </c>
      <c r="B113" s="185">
        <v>22</v>
      </c>
    </row>
    <row r="114" ht="30" customHeight="true" spans="1:2">
      <c r="A114" s="269" t="s">
        <v>1288</v>
      </c>
      <c r="B114" s="185">
        <v>94</v>
      </c>
    </row>
    <row r="115" ht="30" customHeight="true" spans="1:2">
      <c r="A115" s="269" t="s">
        <v>1289</v>
      </c>
      <c r="B115" s="185">
        <v>160</v>
      </c>
    </row>
    <row r="116" ht="30" customHeight="true" spans="1:2">
      <c r="A116" s="269" t="s">
        <v>1290</v>
      </c>
      <c r="B116" s="185">
        <v>170</v>
      </c>
    </row>
    <row r="117" ht="30" customHeight="true" spans="1:2">
      <c r="A117" s="269" t="s">
        <v>1291</v>
      </c>
      <c r="B117" s="185">
        <v>484</v>
      </c>
    </row>
    <row r="118" ht="30" customHeight="true" spans="1:2">
      <c r="A118" s="269" t="s">
        <v>1292</v>
      </c>
      <c r="B118" s="185">
        <v>250</v>
      </c>
    </row>
    <row r="119" ht="30" customHeight="true" spans="1:2">
      <c r="A119" s="269" t="s">
        <v>1293</v>
      </c>
      <c r="B119" s="185">
        <v>54</v>
      </c>
    </row>
    <row r="120" ht="30" customHeight="true" spans="1:2">
      <c r="A120" s="269" t="s">
        <v>1294</v>
      </c>
      <c r="B120" s="185">
        <v>125</v>
      </c>
    </row>
    <row r="121" ht="30" customHeight="true" spans="1:2">
      <c r="A121" s="269" t="s">
        <v>1295</v>
      </c>
      <c r="B121" s="185">
        <v>43</v>
      </c>
    </row>
    <row r="122" ht="30" customHeight="true" spans="1:2">
      <c r="A122" s="269" t="s">
        <v>1296</v>
      </c>
      <c r="B122" s="185">
        <v>100</v>
      </c>
    </row>
    <row r="123" s="396" customFormat="true" ht="30" customHeight="true" spans="1:2">
      <c r="A123" s="400" t="s">
        <v>1297</v>
      </c>
      <c r="B123" s="102">
        <f>SUM(B124:B126)</f>
        <v>5752</v>
      </c>
    </row>
    <row r="124" ht="30" customHeight="true" spans="1:2">
      <c r="A124" s="403" t="s">
        <v>1298</v>
      </c>
      <c r="B124" s="121">
        <v>2095</v>
      </c>
    </row>
    <row r="125" ht="30" customHeight="true" spans="1:2">
      <c r="A125" s="269" t="s">
        <v>1299</v>
      </c>
      <c r="B125" s="121">
        <v>661</v>
      </c>
    </row>
    <row r="126" ht="30" customHeight="true" spans="1:2">
      <c r="A126" s="403" t="s">
        <v>1300</v>
      </c>
      <c r="B126" s="121">
        <v>2996</v>
      </c>
    </row>
    <row r="127" s="396" customFormat="true" ht="30" customHeight="true" spans="1:2">
      <c r="A127" s="400" t="s">
        <v>1301</v>
      </c>
      <c r="B127" s="187">
        <f>SUM(B128:B155)</f>
        <v>17291</v>
      </c>
    </row>
    <row r="128" ht="30" customHeight="true" spans="1:2">
      <c r="A128" s="269" t="s">
        <v>1302</v>
      </c>
      <c r="B128" s="185">
        <v>90</v>
      </c>
    </row>
    <row r="129" ht="30" customHeight="true" spans="1:2">
      <c r="A129" s="269" t="s">
        <v>1303</v>
      </c>
      <c r="B129" s="185">
        <v>145</v>
      </c>
    </row>
    <row r="130" ht="30" customHeight="true" spans="1:2">
      <c r="A130" s="269" t="s">
        <v>1304</v>
      </c>
      <c r="B130" s="185">
        <v>30</v>
      </c>
    </row>
    <row r="131" ht="30" customHeight="true" spans="1:2">
      <c r="A131" s="269" t="s">
        <v>1305</v>
      </c>
      <c r="B131" s="185">
        <v>257</v>
      </c>
    </row>
    <row r="132" ht="30" customHeight="true" spans="1:2">
      <c r="A132" s="269" t="s">
        <v>1306</v>
      </c>
      <c r="B132" s="185">
        <v>730</v>
      </c>
    </row>
    <row r="133" ht="30" customHeight="true" spans="1:2">
      <c r="A133" s="269" t="s">
        <v>1307</v>
      </c>
      <c r="B133" s="185">
        <v>272</v>
      </c>
    </row>
    <row r="134" ht="30" customHeight="true" spans="1:2">
      <c r="A134" s="269" t="s">
        <v>1308</v>
      </c>
      <c r="B134" s="185">
        <v>71</v>
      </c>
    </row>
    <row r="135" ht="30" customHeight="true" spans="1:2">
      <c r="A135" s="269" t="s">
        <v>1309</v>
      </c>
      <c r="B135" s="185">
        <v>90</v>
      </c>
    </row>
    <row r="136" ht="30" customHeight="true" spans="1:2">
      <c r="A136" s="269" t="s">
        <v>1310</v>
      </c>
      <c r="B136" s="185">
        <v>130</v>
      </c>
    </row>
    <row r="137" ht="30" customHeight="true" spans="1:2">
      <c r="A137" s="269" t="s">
        <v>1311</v>
      </c>
      <c r="B137" s="185">
        <v>618</v>
      </c>
    </row>
    <row r="138" ht="30" customHeight="true" spans="1:2">
      <c r="A138" s="269" t="s">
        <v>1312</v>
      </c>
      <c r="B138" s="185">
        <v>377</v>
      </c>
    </row>
    <row r="139" ht="30" customHeight="true" spans="1:2">
      <c r="A139" s="269" t="s">
        <v>1313</v>
      </c>
      <c r="B139" s="185">
        <v>815</v>
      </c>
    </row>
    <row r="140" ht="30" customHeight="true" spans="1:2">
      <c r="A140" s="269" t="s">
        <v>1314</v>
      </c>
      <c r="B140" s="185">
        <v>518</v>
      </c>
    </row>
    <row r="141" ht="30" customHeight="true" spans="1:2">
      <c r="A141" s="269" t="s">
        <v>1315</v>
      </c>
      <c r="B141" s="185">
        <v>168</v>
      </c>
    </row>
    <row r="142" ht="30" customHeight="true" spans="1:2">
      <c r="A142" s="269" t="s">
        <v>1316</v>
      </c>
      <c r="B142" s="185">
        <v>172</v>
      </c>
    </row>
    <row r="143" ht="30" customHeight="true" spans="1:2">
      <c r="A143" s="269" t="s">
        <v>1317</v>
      </c>
      <c r="B143" s="185">
        <v>91</v>
      </c>
    </row>
    <row r="144" ht="30" customHeight="true" spans="1:2">
      <c r="A144" s="269" t="s">
        <v>1318</v>
      </c>
      <c r="B144" s="185">
        <v>174</v>
      </c>
    </row>
    <row r="145" ht="30" customHeight="true" spans="1:2">
      <c r="A145" s="269" t="s">
        <v>1319</v>
      </c>
      <c r="B145" s="185">
        <v>34</v>
      </c>
    </row>
    <row r="146" ht="30" customHeight="true" spans="1:2">
      <c r="A146" s="269" t="s">
        <v>1320</v>
      </c>
      <c r="B146" s="185">
        <v>62</v>
      </c>
    </row>
    <row r="147" ht="30" customHeight="true" spans="1:2">
      <c r="A147" s="269" t="s">
        <v>1321</v>
      </c>
      <c r="B147" s="185">
        <v>5426</v>
      </c>
    </row>
    <row r="148" ht="30" customHeight="true" spans="1:2">
      <c r="A148" s="269" t="s">
        <v>1322</v>
      </c>
      <c r="B148" s="185">
        <v>96</v>
      </c>
    </row>
    <row r="149" ht="30" customHeight="true" spans="1:2">
      <c r="A149" s="269" t="s">
        <v>1323</v>
      </c>
      <c r="B149" s="185">
        <v>125</v>
      </c>
    </row>
    <row r="150" ht="30" customHeight="true" spans="1:2">
      <c r="A150" s="269" t="s">
        <v>1324</v>
      </c>
      <c r="B150" s="185">
        <v>338</v>
      </c>
    </row>
    <row r="151" ht="30" customHeight="true" spans="1:2">
      <c r="A151" s="269" t="s">
        <v>1325</v>
      </c>
      <c r="B151" s="185">
        <v>751</v>
      </c>
    </row>
    <row r="152" ht="30" customHeight="true" spans="1:2">
      <c r="A152" s="269" t="s">
        <v>1326</v>
      </c>
      <c r="B152" s="185">
        <v>900</v>
      </c>
    </row>
    <row r="153" ht="30" customHeight="true" spans="1:2">
      <c r="A153" s="269" t="s">
        <v>1327</v>
      </c>
      <c r="B153" s="185">
        <v>639</v>
      </c>
    </row>
    <row r="154" ht="30" customHeight="true" spans="1:2">
      <c r="A154" s="269" t="s">
        <v>1328</v>
      </c>
      <c r="B154" s="185">
        <v>2560</v>
      </c>
    </row>
    <row r="155" ht="30" customHeight="true" spans="1:2">
      <c r="A155" s="269" t="s">
        <v>1329</v>
      </c>
      <c r="B155" s="185">
        <v>1612</v>
      </c>
    </row>
    <row r="156" s="396" customFormat="true" ht="30" customHeight="true" spans="1:2">
      <c r="A156" s="400" t="s">
        <v>1330</v>
      </c>
      <c r="B156" s="102">
        <f>SUM(B157)</f>
        <v>3082</v>
      </c>
    </row>
    <row r="157" ht="30" customHeight="true" spans="1:2">
      <c r="A157" s="403" t="s">
        <v>1331</v>
      </c>
      <c r="B157" s="121">
        <v>3082</v>
      </c>
    </row>
    <row r="158" s="396" customFormat="true" ht="30" customHeight="true" spans="1:2">
      <c r="A158" s="400" t="s">
        <v>1332</v>
      </c>
      <c r="B158" s="102">
        <f>SUM(B159)</f>
        <v>50</v>
      </c>
    </row>
    <row r="159" ht="30" customHeight="true" spans="1:2">
      <c r="A159" s="269" t="s">
        <v>1333</v>
      </c>
      <c r="B159" s="185">
        <v>50</v>
      </c>
    </row>
    <row r="160" s="396" customFormat="true" ht="30" customHeight="true" spans="1:2">
      <c r="A160" s="400" t="s">
        <v>1334</v>
      </c>
      <c r="B160" s="102">
        <f>SUM(B161)</f>
        <v>1593</v>
      </c>
    </row>
    <row r="161" ht="30" customHeight="true" spans="1:2">
      <c r="A161" s="269" t="s">
        <v>1335</v>
      </c>
      <c r="B161" s="185">
        <v>1593</v>
      </c>
    </row>
    <row r="162" s="396" customFormat="true" ht="30" customHeight="true" spans="1:2">
      <c r="A162" s="400" t="s">
        <v>1336</v>
      </c>
      <c r="B162" s="102">
        <f>SUM(B163:B164)</f>
        <v>148</v>
      </c>
    </row>
    <row r="163" ht="48" customHeight="true" spans="1:2">
      <c r="A163" s="269" t="s">
        <v>1337</v>
      </c>
      <c r="B163" s="185">
        <v>128</v>
      </c>
    </row>
    <row r="164" ht="30" customHeight="true" spans="1:2">
      <c r="A164" s="269" t="s">
        <v>1338</v>
      </c>
      <c r="B164" s="185">
        <v>20</v>
      </c>
    </row>
    <row r="165" ht="30" customHeight="true" spans="1:2">
      <c r="A165" s="409" t="s">
        <v>1339</v>
      </c>
      <c r="B165" s="121">
        <f>SUM(B4,B33,B35,B39,B59,B64,B70,B108,B123,B127,B156,B158,B160,B162)</f>
        <v>81174</v>
      </c>
    </row>
  </sheetData>
  <autoFilter ref="A3:E165">
    <extLst/>
  </autoFilter>
  <mergeCells count="1">
    <mergeCell ref="A1:D1"/>
  </mergeCells>
  <conditionalFormatting sqref="E4:E32">
    <cfRule type="cellIs" dxfId="2" priority="2" stopIfTrue="1" operator="lessThan">
      <formula>0</formula>
    </cfRule>
  </conditionalFormatting>
  <conditionalFormatting sqref="E33:E87">
    <cfRule type="cellIs" dxfId="2" priority="1" stopIfTrue="1" operator="lessThan">
      <formula>0</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9"/>
  <sheetViews>
    <sheetView showGridLines="0" showZeros="0" view="pageBreakPreview" zoomScaleNormal="85" zoomScaleSheetLayoutView="100" workbookViewId="0">
      <selection activeCell="D17" sqref="D17"/>
    </sheetView>
  </sheetViews>
  <sheetFormatPr defaultColWidth="9" defaultRowHeight="15.75" outlineLevelCol="6"/>
  <cols>
    <col min="1" max="1" width="43.6333333333333" style="158" customWidth="true"/>
    <col min="2" max="2" width="20.6333333333333" style="160" customWidth="true"/>
    <col min="3" max="4" width="20.6333333333333" style="158" customWidth="true"/>
    <col min="5" max="5" width="20" style="325" customWidth="true"/>
    <col min="6" max="6" width="12.6333333333333" style="158"/>
    <col min="7" max="16378" width="9" style="158"/>
    <col min="16379" max="16380" width="35.6333333333333" style="158"/>
    <col min="16381" max="16384" width="9" style="158"/>
  </cols>
  <sheetData>
    <row r="1" ht="45" customHeight="true" spans="1:5">
      <c r="A1" s="163" t="s">
        <v>1340</v>
      </c>
      <c r="B1" s="163"/>
      <c r="C1" s="163"/>
      <c r="D1" s="163"/>
      <c r="E1" s="163"/>
    </row>
    <row r="2" ht="20.1" customHeight="true" spans="1:5">
      <c r="A2" s="164"/>
      <c r="B2" s="164"/>
      <c r="C2" s="385"/>
      <c r="D2" s="385"/>
      <c r="E2" s="393" t="s">
        <v>3</v>
      </c>
    </row>
    <row r="3" s="159" customFormat="true" ht="45" customHeight="true" spans="1:5">
      <c r="A3" s="166" t="s">
        <v>1341</v>
      </c>
      <c r="B3" s="166" t="s">
        <v>1339</v>
      </c>
      <c r="C3" s="386" t="s">
        <v>1342</v>
      </c>
      <c r="D3" s="386" t="s">
        <v>1343</v>
      </c>
      <c r="E3" s="386" t="s">
        <v>1344</v>
      </c>
    </row>
    <row r="4" ht="36" customHeight="true" spans="1:5">
      <c r="A4" s="387" t="s">
        <v>1345</v>
      </c>
      <c r="B4" s="388">
        <v>447760</v>
      </c>
      <c r="C4" s="388"/>
      <c r="D4" s="388">
        <v>414269</v>
      </c>
      <c r="E4" s="388">
        <v>33491</v>
      </c>
    </row>
    <row r="5" ht="36" customHeight="true" spans="1:7">
      <c r="A5" s="389" t="s">
        <v>1346</v>
      </c>
      <c r="B5" s="168">
        <v>49408</v>
      </c>
      <c r="C5" s="168"/>
      <c r="D5" s="168">
        <v>45008</v>
      </c>
      <c r="E5" s="394">
        <v>4400</v>
      </c>
      <c r="G5" s="158" t="s">
        <v>108</v>
      </c>
    </row>
    <row r="6" ht="36" customHeight="true" spans="1:5">
      <c r="A6" s="389" t="s">
        <v>1347</v>
      </c>
      <c r="B6" s="168">
        <v>54628</v>
      </c>
      <c r="C6" s="168"/>
      <c r="D6" s="168">
        <v>51266</v>
      </c>
      <c r="E6" s="394">
        <v>3362</v>
      </c>
    </row>
    <row r="7" ht="36" customHeight="true" spans="1:5">
      <c r="A7" s="389" t="s">
        <v>1348</v>
      </c>
      <c r="B7" s="168">
        <v>52774</v>
      </c>
      <c r="C7" s="168"/>
      <c r="D7" s="168">
        <v>47582</v>
      </c>
      <c r="E7" s="394">
        <v>5192</v>
      </c>
    </row>
    <row r="8" ht="36" customHeight="true" spans="1:5">
      <c r="A8" s="389" t="s">
        <v>1349</v>
      </c>
      <c r="B8" s="168">
        <v>33887</v>
      </c>
      <c r="C8" s="168"/>
      <c r="D8" s="168">
        <v>32109</v>
      </c>
      <c r="E8" s="394">
        <v>1778</v>
      </c>
    </row>
    <row r="9" ht="36" customHeight="true" spans="1:5">
      <c r="A9" s="389" t="s">
        <v>1350</v>
      </c>
      <c r="B9" s="168">
        <v>49837</v>
      </c>
      <c r="C9" s="168"/>
      <c r="D9" s="168">
        <v>46566</v>
      </c>
      <c r="E9" s="394">
        <v>3271</v>
      </c>
    </row>
    <row r="10" ht="36" customHeight="true" spans="1:5">
      <c r="A10" s="389" t="s">
        <v>1351</v>
      </c>
      <c r="B10" s="168">
        <v>49795</v>
      </c>
      <c r="C10" s="168"/>
      <c r="D10" s="168">
        <v>47150</v>
      </c>
      <c r="E10" s="394">
        <v>2645</v>
      </c>
    </row>
    <row r="11" ht="36" customHeight="true" spans="1:5">
      <c r="A11" s="389" t="s">
        <v>1352</v>
      </c>
      <c r="B11" s="168">
        <v>42693</v>
      </c>
      <c r="C11" s="168"/>
      <c r="D11" s="168">
        <v>38696</v>
      </c>
      <c r="E11" s="394">
        <v>3997</v>
      </c>
    </row>
    <row r="12" ht="36" customHeight="true" spans="1:5">
      <c r="A12" s="389" t="s">
        <v>1353</v>
      </c>
      <c r="B12" s="168">
        <v>60971</v>
      </c>
      <c r="C12" s="168"/>
      <c r="D12" s="168">
        <v>53637</v>
      </c>
      <c r="E12" s="394">
        <v>7334</v>
      </c>
    </row>
    <row r="13" ht="36" customHeight="true" spans="1:5">
      <c r="A13" s="389" t="s">
        <v>1354</v>
      </c>
      <c r="B13" s="168">
        <v>53587</v>
      </c>
      <c r="C13" s="168"/>
      <c r="D13" s="168">
        <v>52075</v>
      </c>
      <c r="E13" s="394">
        <v>1512</v>
      </c>
    </row>
    <row r="14" ht="36" customHeight="true" spans="1:5">
      <c r="A14" s="389" t="s">
        <v>1355</v>
      </c>
      <c r="B14" s="168">
        <v>180</v>
      </c>
      <c r="C14" s="168"/>
      <c r="D14" s="168">
        <v>180</v>
      </c>
      <c r="E14" s="394"/>
    </row>
    <row r="15" ht="36" customHeight="true" spans="1:5">
      <c r="A15" s="387" t="s">
        <v>1356</v>
      </c>
      <c r="B15" s="388">
        <v>411124</v>
      </c>
      <c r="C15" s="388">
        <v>29416</v>
      </c>
      <c r="D15" s="388">
        <v>296845</v>
      </c>
      <c r="E15" s="388">
        <v>84863</v>
      </c>
    </row>
    <row r="16" spans="2:5">
      <c r="B16" s="390"/>
      <c r="C16" s="391"/>
      <c r="D16" s="391"/>
      <c r="E16" s="395"/>
    </row>
    <row r="17" spans="3:4">
      <c r="C17" s="392"/>
      <c r="D17" s="392"/>
    </row>
    <row r="18" spans="3:4">
      <c r="C18" s="392"/>
      <c r="D18" s="392"/>
    </row>
    <row r="19" spans="3:4">
      <c r="C19" s="392"/>
      <c r="D19" s="392"/>
    </row>
  </sheetData>
  <mergeCells count="1">
    <mergeCell ref="A1:E1"/>
  </mergeCells>
  <conditionalFormatting sqref="E1">
    <cfRule type="cellIs" dxfId="0" priority="3" stopIfTrue="1" operator="greaterThanOrEqual">
      <formula>10</formula>
    </cfRule>
    <cfRule type="cellIs" dxfId="0" priority="4" stopIfTrue="1" operator="lessThanOrEqual">
      <formula>-1</formula>
    </cfRule>
  </conditionalFormatting>
  <conditionalFormatting sqref="B3:D3">
    <cfRule type="cellIs" dxfId="0" priority="2" stopIfTrue="1" operator="lessThanOrEqual">
      <formula>-1</formula>
    </cfRule>
  </conditionalFormatting>
  <conditionalFormatting sqref="B4:C5 C9:D14 C6:C7 B6 D4:D7">
    <cfRule type="cellIs" dxfId="0" priority="1" stopIfTrue="1" operator="lessThanOrEqual">
      <formula>-1</formula>
    </cfRule>
  </conditionalFormatting>
  <printOptions horizontalCentered="true"/>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1"/>
  <sheetViews>
    <sheetView workbookViewId="0">
      <selection activeCell="D19" sqref="D19"/>
    </sheetView>
  </sheetViews>
  <sheetFormatPr defaultColWidth="9" defaultRowHeight="13.5" outlineLevelCol="4"/>
  <cols>
    <col min="1" max="1" width="37.75" style="368" customWidth="true"/>
    <col min="2" max="2" width="22" style="368" customWidth="true"/>
    <col min="3" max="4" width="23.8833333333333" style="368" customWidth="true"/>
    <col min="5" max="5" width="24.5" style="368" customWidth="true"/>
    <col min="6" max="248" width="9" style="368"/>
    <col min="249" max="16384" width="9" style="1"/>
  </cols>
  <sheetData>
    <row r="1" s="368" customFormat="true" ht="40.5" customHeight="true" spans="1:5">
      <c r="A1" s="369" t="s">
        <v>1357</v>
      </c>
      <c r="B1" s="369"/>
      <c r="C1" s="369"/>
      <c r="D1" s="369"/>
      <c r="E1" s="369"/>
    </row>
    <row r="2" s="368" customFormat="true" ht="17" customHeight="true" spans="1:5">
      <c r="A2" s="370"/>
      <c r="B2" s="370"/>
      <c r="C2" s="370"/>
      <c r="D2" s="371"/>
      <c r="E2" s="381" t="s">
        <v>3</v>
      </c>
    </row>
    <row r="3" s="1" customFormat="true" ht="24.95" customHeight="true" spans="1:5">
      <c r="A3" s="372" t="s">
        <v>5</v>
      </c>
      <c r="B3" s="372" t="s">
        <v>106</v>
      </c>
      <c r="C3" s="372" t="s">
        <v>7</v>
      </c>
      <c r="D3" s="373" t="s">
        <v>1358</v>
      </c>
      <c r="E3" s="382"/>
    </row>
    <row r="4" s="1" customFormat="true" ht="24.95" customHeight="true" spans="1:5">
      <c r="A4" s="374"/>
      <c r="B4" s="374"/>
      <c r="C4" s="374"/>
      <c r="D4" s="166" t="s">
        <v>1359</v>
      </c>
      <c r="E4" s="166" t="s">
        <v>1360</v>
      </c>
    </row>
    <row r="5" s="368" customFormat="true" ht="35" customHeight="true" spans="1:5">
      <c r="A5" s="375" t="s">
        <v>1339</v>
      </c>
      <c r="B5" s="376">
        <f>SUM(B6:B8)</f>
        <v>4684.4</v>
      </c>
      <c r="C5" s="376">
        <f>SUM(C6:C8)</f>
        <v>4684.4</v>
      </c>
      <c r="D5" s="377">
        <f t="shared" ref="D5:D10" si="0">C5-B5</f>
        <v>0</v>
      </c>
      <c r="E5" s="383">
        <f t="shared" ref="E5:E10" si="1">(C5-B5)/B5</f>
        <v>0</v>
      </c>
    </row>
    <row r="6" s="368" customFormat="true" ht="35" customHeight="true" spans="1:5">
      <c r="A6" s="148" t="s">
        <v>1361</v>
      </c>
      <c r="B6" s="376">
        <v>400</v>
      </c>
      <c r="C6" s="376">
        <v>400</v>
      </c>
      <c r="D6" s="377">
        <f t="shared" si="0"/>
        <v>0</v>
      </c>
      <c r="E6" s="383">
        <f t="shared" si="1"/>
        <v>0</v>
      </c>
    </row>
    <row r="7" s="368" customFormat="true" ht="35" customHeight="true" spans="1:5">
      <c r="A7" s="148" t="s">
        <v>1362</v>
      </c>
      <c r="B7" s="376">
        <v>1788.3</v>
      </c>
      <c r="C7" s="376">
        <v>1788.3</v>
      </c>
      <c r="D7" s="377">
        <f t="shared" si="0"/>
        <v>0</v>
      </c>
      <c r="E7" s="383">
        <f t="shared" si="1"/>
        <v>0</v>
      </c>
    </row>
    <row r="8" s="368" customFormat="true" ht="35" customHeight="true" spans="1:5">
      <c r="A8" s="148" t="s">
        <v>1363</v>
      </c>
      <c r="B8" s="376">
        <f>SUM(B9:B10)</f>
        <v>2496.1</v>
      </c>
      <c r="C8" s="376">
        <f>SUM(C9:C10)</f>
        <v>2496.1</v>
      </c>
      <c r="D8" s="377">
        <f t="shared" si="0"/>
        <v>0</v>
      </c>
      <c r="E8" s="383">
        <f t="shared" si="1"/>
        <v>0</v>
      </c>
    </row>
    <row r="9" s="368" customFormat="true" ht="35" customHeight="true" spans="1:5">
      <c r="A9" s="151" t="s">
        <v>1364</v>
      </c>
      <c r="B9" s="378">
        <v>500</v>
      </c>
      <c r="C9" s="378">
        <v>500</v>
      </c>
      <c r="D9" s="379">
        <f t="shared" si="0"/>
        <v>0</v>
      </c>
      <c r="E9" s="384">
        <f t="shared" si="1"/>
        <v>0</v>
      </c>
    </row>
    <row r="10" s="368" customFormat="true" ht="35" customHeight="true" spans="1:5">
      <c r="A10" s="151" t="s">
        <v>1365</v>
      </c>
      <c r="B10" s="378">
        <v>1996.1</v>
      </c>
      <c r="C10" s="378">
        <v>1996.1</v>
      </c>
      <c r="D10" s="379">
        <f t="shared" si="0"/>
        <v>0</v>
      </c>
      <c r="E10" s="384">
        <f t="shared" si="1"/>
        <v>0</v>
      </c>
    </row>
    <row r="11" s="368" customFormat="true" ht="130" customHeight="true" spans="1:5">
      <c r="A11" s="380" t="s">
        <v>1366</v>
      </c>
      <c r="B11" s="380"/>
      <c r="C11" s="380"/>
      <c r="D11" s="380"/>
      <c r="E11" s="380"/>
    </row>
  </sheetData>
  <mergeCells count="6">
    <mergeCell ref="A1:E1"/>
    <mergeCell ref="D3:E3"/>
    <mergeCell ref="A11:E11"/>
    <mergeCell ref="A3:A4"/>
    <mergeCell ref="B3:B4"/>
    <mergeCell ref="C3:C4"/>
  </mergeCells>
  <printOptions horizontalCentered="true"/>
  <pageMargins left="0.709027777777778" right="0.709027777777778" top="0.75" bottom="0.75" header="0.309027777777778" footer="0.309027777777778"/>
  <pageSetup paperSize="9" fitToHeight="20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目录</vt:lpstr>
      <vt:lpstr>1-1玉溪市一般公共预算收入情况表</vt:lpstr>
      <vt:lpstr>1-2玉溪市一般公共预算支出情况表</vt:lpstr>
      <vt:lpstr>1-3市本级一般公共预算收入情况表</vt:lpstr>
      <vt:lpstr>1-4市本级一般公共预算支出情况表（公开到项级）</vt:lpstr>
      <vt:lpstr>1-5市本级一般公共预算基本支出情况表（公开到款级）</vt:lpstr>
      <vt:lpstr>1-6 一般公共预算支出表（州、市对下转移支付项目）</vt:lpstr>
      <vt:lpstr>1-7玉溪市分地区税收返还和转移支付预算表</vt:lpstr>
      <vt:lpstr>1-8玉溪市市本级级“三公”经费预算财政拨款情况统计表</vt:lpstr>
      <vt:lpstr>2-1玉溪市政府性基金预算收入情况表</vt:lpstr>
      <vt:lpstr>2-2玉溪市政府性基金预算支出情况表</vt:lpstr>
      <vt:lpstr>2-3市本级政府性基金预算收入情况表</vt:lpstr>
      <vt:lpstr>2-4市本级政府性基金预算支出情况表（公开到项级）</vt:lpstr>
      <vt:lpstr>2-5本级政府性基金支出表（州、市对下转移支付）</vt:lpstr>
      <vt:lpstr>3-1玉溪市国有资本经营收入预算情况表</vt:lpstr>
      <vt:lpstr>3-2玉溪市国有资本经营支出预算情况表</vt:lpstr>
      <vt:lpstr>3-3市本级国有资本经营收入预算情况表</vt:lpstr>
      <vt:lpstr>3-4市本级国有资本经营支出预算情况表（公开到项级）</vt:lpstr>
      <vt:lpstr>3-5 玉溪市国有资本经营预算转移支付表 （分地区）</vt:lpstr>
      <vt:lpstr>3-6 国有资本经营预算转移支付表（分项目）</vt:lpstr>
      <vt:lpstr>4-1玉溪市社会保险基金收入预算情况表</vt:lpstr>
      <vt:lpstr>4-2玉溪市社会保险基金支出预算情况表</vt:lpstr>
      <vt:lpstr>4-3市本级社会保险基金收入预算情况表</vt:lpstr>
      <vt:lpstr>4-4市本级社会保险基金支出预算情况表</vt:lpstr>
      <vt:lpstr>5-1   2021年地方政府债务限额及余额预算情况表</vt:lpstr>
      <vt:lpstr>5-2  2021年地方政府一般债务余额情况表</vt:lpstr>
      <vt:lpstr>5-3  本级2021年地方政府一般债务余额情况表</vt:lpstr>
      <vt:lpstr>5-4 2021年地方政府专项债务余额情况表</vt:lpstr>
      <vt:lpstr>5-5 本级2021年地方政府专项债务余额情况表（本级）</vt:lpstr>
      <vt:lpstr>5-6 地方政府债券发行及还本付息情况表</vt:lpstr>
      <vt:lpstr>5-7 玉溪市2022年本级政府专项债务限额和余额情况表</vt:lpstr>
      <vt:lpstr>5-8 2022年年初新增地方政府债券资金安排表</vt:lpstr>
      <vt:lpstr>6-1重大政策和重点项目绩效目标表 </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user</cp:lastModifiedBy>
  <dcterms:created xsi:type="dcterms:W3CDTF">2006-09-16T08:00:00Z</dcterms:created>
  <cp:lastPrinted>2020-05-07T18:46:00Z</cp:lastPrinted>
  <dcterms:modified xsi:type="dcterms:W3CDTF">2022-02-14T15:16:36Z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